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https://shlomi808-my.sharepoint.com/personal/shlomi_shlomocm_co_il/Documents/שולחן העבודה/פסטיבל קאן/"/>
    </mc:Choice>
  </mc:AlternateContent>
  <xr:revisionPtr revIDLastSave="270" documentId="8_{68500E7D-0004-4391-8A96-D6F38FB4EFCE}" xr6:coauthVersionLast="47" xr6:coauthVersionMax="47" xr10:uidLastSave="{98D8BED3-21E0-4833-8A74-02EFA68D0724}"/>
  <workbookProtection workbookAlgorithmName="SHA-512" workbookHashValue="4Jci/SX9kRZq2IfhYm4jqcaZNP3pXs2Wpys6wOZMCISqUrExy80sfElUKDaMoAGs2QQPOSUqfPZAbZ4hh9wT7Q==" workbookSaltValue="eeXv7wglHHzYbetD/N5ZiQ==" workbookSpinCount="100000" lockStructure="1"/>
  <bookViews>
    <workbookView xWindow="-109" yWindow="-109" windowWidth="21164" windowHeight="11291" tabRatio="577" xr2:uid="{00000000-000D-0000-FFFF-FFFF00000000}"/>
  </bookViews>
  <sheets>
    <sheet name="תנאי-סף" sheetId="1" r:id="rId1"/>
    <sheet name="איכות" sheetId="5" r:id="rId2"/>
    <sheet name="מחיר וסיכום" sheetId="6" r:id="rId3"/>
  </sheets>
  <definedNames>
    <definedName name="_Ref173487267" localSheetId="0">'תנאי-סף'!#REF!</definedName>
    <definedName name="_Ref179538436" localSheetId="0">'תנאי-סף'!#REF!</definedName>
    <definedName name="_Ref263083897" localSheetId="0">'תנאי-סף'!$C$8</definedName>
    <definedName name="_Ref274737718" localSheetId="0">'תנאי-סף'!$C$9</definedName>
    <definedName name="_Ref274737979" localSheetId="0">'תנאי-סף'!#REF!</definedName>
    <definedName name="_Ref297537484" localSheetId="0">'תנאי-סף'!#REF!</definedName>
    <definedName name="_Ref297537502" localSheetId="0">'תנאי-סף'!#REF!</definedName>
    <definedName name="_Ref299015948" localSheetId="0">'תנאי-סף'!#REF!</definedName>
    <definedName name="_Ref299441922" localSheetId="0">'תנאי-סף'!$C$15</definedName>
    <definedName name="_Ref299445146" localSheetId="0">'תנאי-סף'!#REF!</definedName>
    <definedName name="_Ref299615356" localSheetId="0">'תנאי-סף'!#REF!</definedName>
    <definedName name="_Ref299617500" localSheetId="0">'תנאי-סף'!#REF!</definedName>
    <definedName name="_Ref304923103" localSheetId="0">'תנאי-סף'!$C$9</definedName>
    <definedName name="_Ref304980088" localSheetId="0">'תנאי-סף'!#REF!</definedName>
    <definedName name="_Ref306772740" localSheetId="0">'תנאי-סף'!#REF!</definedName>
    <definedName name="_Ref316295880" localSheetId="0">'תנאי-סף'!#REF!</definedName>
    <definedName name="_Ref316372399" localSheetId="0">'תנאי-סף'!$C$15</definedName>
    <definedName name="_Ref329872137" localSheetId="0">'תנאי-סף'!$C$21</definedName>
    <definedName name="_Ref398572025" localSheetId="0">'תנאי-סף'!#REF!</definedName>
    <definedName name="_xlnm.Print_Area" localSheetId="0">'תנאי-סף'!$A$1:$H$46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5" l="1"/>
  <c r="L15" i="5"/>
  <c r="L14" i="5"/>
  <c r="L13" i="5"/>
  <c r="L12" i="5"/>
  <c r="L11" i="5"/>
  <c r="K10" i="5"/>
  <c r="L9" i="5"/>
  <c r="L8" i="5"/>
  <c r="L7" i="5"/>
  <c r="K6" i="5"/>
  <c r="L5" i="5"/>
  <c r="K16" i="5" s="1"/>
  <c r="K17" i="5" s="1"/>
  <c r="J15" i="5"/>
  <c r="J14" i="5"/>
  <c r="I10" i="5" s="1"/>
  <c r="I16" i="5" s="1"/>
  <c r="I17" i="5" s="1"/>
  <c r="J13" i="5"/>
  <c r="J12" i="5"/>
  <c r="J11" i="5"/>
  <c r="J9" i="5"/>
  <c r="J8" i="5"/>
  <c r="J7" i="5"/>
  <c r="I6" i="5"/>
  <c r="J5" i="5"/>
  <c r="H15" i="5"/>
  <c r="H14" i="5"/>
  <c r="H13" i="5"/>
  <c r="H12" i="5"/>
  <c r="H11" i="5"/>
  <c r="G10" i="5"/>
  <c r="H9" i="5"/>
  <c r="H8" i="5"/>
  <c r="H7" i="5"/>
  <c r="G6" i="5"/>
  <c r="G16" i="5" s="1"/>
  <c r="G17" i="5" s="1"/>
  <c r="H5" i="5"/>
  <c r="E16" i="5"/>
  <c r="F12" i="5"/>
  <c r="F13" i="5"/>
  <c r="F14" i="5"/>
  <c r="F15" i="5"/>
  <c r="F11" i="5"/>
  <c r="F9" i="5"/>
  <c r="F8" i="5"/>
  <c r="F7" i="5"/>
  <c r="F5" i="5"/>
  <c r="D5" i="6"/>
  <c r="E5" i="6"/>
  <c r="F5" i="6"/>
  <c r="E10" i="5" l="1"/>
  <c r="E6" i="5"/>
  <c r="G5" i="6"/>
  <c r="E6" i="6" l="1"/>
  <c r="G6" i="6" l="1"/>
  <c r="G15" i="6" s="1"/>
  <c r="D6" i="6"/>
  <c r="D15" i="6" s="1"/>
  <c r="F6" i="6"/>
  <c r="F15" i="6" s="1"/>
  <c r="E15" i="6"/>
  <c r="E14" i="6" l="1"/>
  <c r="F14" i="6"/>
  <c r="G14" i="6" l="1"/>
  <c r="D14" i="6" l="1"/>
  <c r="E17" i="5" l="1"/>
  <c r="B16" i="6"/>
  <c r="F16" i="6"/>
  <c r="E16" i="6" l="1"/>
  <c r="G16" i="6"/>
  <c r="D16" i="6"/>
  <c r="D17" i="6" l="1"/>
  <c r="F17" i="6"/>
  <c r="E17" i="6"/>
  <c r="G17" i="6"/>
</calcChain>
</file>

<file path=xl/sharedStrings.xml><?xml version="1.0" encoding="utf-8"?>
<sst xmlns="http://schemas.openxmlformats.org/spreadsheetml/2006/main" count="120" uniqueCount="112">
  <si>
    <t>מס' סעיף</t>
  </si>
  <si>
    <t>תיאור התנאי</t>
  </si>
  <si>
    <t>משקל</t>
  </si>
  <si>
    <t>כן</t>
  </si>
  <si>
    <t>לא</t>
  </si>
  <si>
    <t>קריטריון</t>
  </si>
  <si>
    <t>משקל בציון האיכות</t>
  </si>
  <si>
    <t>ניקוד</t>
  </si>
  <si>
    <t>מעבר סף איכות</t>
  </si>
  <si>
    <t>סה"כ ציון איכות</t>
  </si>
  <si>
    <t>הצעת המחיר</t>
  </si>
  <si>
    <t>ציון מחיר מנורמל</t>
  </si>
  <si>
    <t>ציון איכות</t>
  </si>
  <si>
    <t>ציון מחיר</t>
  </si>
  <si>
    <t>סה"כ ציון</t>
  </si>
  <si>
    <t>מחיר</t>
  </si>
  <si>
    <t>שקלול ציונים סופיים</t>
  </si>
  <si>
    <t>רכיב</t>
  </si>
  <si>
    <t>דירוג המציעים</t>
  </si>
  <si>
    <t>שם איש הקשר:</t>
  </si>
  <si>
    <t>טלפון:</t>
  </si>
  <si>
    <t>כתובת דוא"ל</t>
  </si>
  <si>
    <t>תנאי סף מנהליים</t>
  </si>
  <si>
    <t>הצעת המחיר כולל מע"מ</t>
  </si>
  <si>
    <t>ראיון</t>
  </si>
  <si>
    <t>מסמכים</t>
  </si>
  <si>
    <t>המציע הינו גוף משפטי מאוגד הרשום ברשם רשמי ו/או עוסק מורשה.</t>
  </si>
  <si>
    <t>המציע עומד בדרישות תקנה 6(א) לתקנות חובת המכרזים, התשנ"ג- 1993 ובכלל זה מחזיק בכל האישורים הנדרשים לפי חוק עסקאות גופים ציבוריים, התשל"ו- 1976 (אכיפת ניהול חשבונות ותשלום חובות מס), כשהם תקפים במועד הגשת ההצעה.</t>
  </si>
  <si>
    <t>8.1</t>
  </si>
  <si>
    <t>8.2</t>
  </si>
  <si>
    <t>אין מניעה, לפי כל דין ו/או הסכם שהמציע צד לו, להשתתפותו של המציע במכרז ואין, לפי שיקול דעתו הבלעדי ומוחלט של המזמין, אפשרות כלשהי לקיומו של ניגוד עניינים, ישיר או עקיף, בין ענייני המציע ו/או בעלי השליטה בו ו/או נושאי המשרה שלו ו/או הפועלים מטעמו, לבין ענייני המזמין ו/או מתן השירותים.</t>
  </si>
  <si>
    <t>8.3</t>
  </si>
  <si>
    <t>8.4</t>
  </si>
  <si>
    <t>8.5</t>
  </si>
  <si>
    <t>8.6</t>
  </si>
  <si>
    <t xml:space="preserve">אם המציע הוא תאגיד - במועד הגשת ההצעה המציע אינו בעל חובות אגרה שנתית לרשות התאגידים בגין שנת 2022 או מוקדם מכך. כמו כן, אינו מוגדר כ"חברה מפרה" ו/או לא נשלחה אליו התראה על היותו "חברה מפרה" כאמור בסעיף 362א' לחוק החברות, התשנ"ט 1999. </t>
  </si>
  <si>
    <t>מציע שהינו עמותה - המציע בעל אישור ניהול תקין מטעם רשם העמותות תקף לשנת 2022.</t>
  </si>
  <si>
    <t>תנאי סף מקצועי למציע</t>
  </si>
  <si>
    <t>8.7</t>
  </si>
  <si>
    <t>בשש השנים האחרונות המציע ביצע ניהול הפקה ו/או הפקה של לפחות שני (2) אירועים, כאשר בשני האירועים הללו התקיימו כל התנאים הבאים:</t>
  </si>
  <si>
    <t>8.7.1</t>
  </si>
  <si>
    <t>8.7.2</t>
  </si>
  <si>
    <t>8.7.3</t>
  </si>
  <si>
    <t>8.7.4</t>
  </si>
  <si>
    <t>במסגרת האירוע המציע ניהל, הפיק ועיצב ביתן / אירוע.</t>
  </si>
  <si>
    <t>עלות ההפקה לא פחתה מ-500,000 ₪ כולל מע"מ.</t>
  </si>
  <si>
    <t>נערך במשך שלושה ימים רצופים לפחות.</t>
  </si>
  <si>
    <t>לפחות אחד מבין האירועים הללו היה אירוע בינלאומי בהשתתפות נציגים ממדינות שונות.</t>
  </si>
  <si>
    <t>תנאי סף מקצועי למפיק מטעם המציע</t>
  </si>
  <si>
    <t>8.8</t>
  </si>
  <si>
    <t>בשש השנים האחרונות המפיק ביצע ניהול הפקה ו/או הפקה של לפחות אירוע אחד שבו התקיימו כל התנאים הבאים:</t>
  </si>
  <si>
    <t>במסגרת האירוע המפיק ניהל, הפיק ועיצב ביתן / אירוע.</t>
  </si>
  <si>
    <t>8.8.1</t>
  </si>
  <si>
    <t>8.8.2</t>
  </si>
  <si>
    <t>9.1.1</t>
  </si>
  <si>
    <t>9.1.2</t>
  </si>
  <si>
    <t>9.1.3</t>
  </si>
  <si>
    <t>9.1.4</t>
  </si>
  <si>
    <t>9.1.5</t>
  </si>
  <si>
    <t>9.1.6</t>
  </si>
  <si>
    <t>9.1.7</t>
  </si>
  <si>
    <t>9.1.8</t>
  </si>
  <si>
    <t>9.1.9</t>
  </si>
  <si>
    <t>9.1.10</t>
  </si>
  <si>
    <t>9.1.11</t>
  </si>
  <si>
    <t>9.1.12</t>
  </si>
  <si>
    <t>9.1.13</t>
  </si>
  <si>
    <t>9.1.14</t>
  </si>
  <si>
    <t>9.1.15</t>
  </si>
  <si>
    <t>9.1.16</t>
  </si>
  <si>
    <t>9.1.17</t>
  </si>
  <si>
    <t>9.1.18</t>
  </si>
  <si>
    <t>9.1.19</t>
  </si>
  <si>
    <t>9.2.1</t>
  </si>
  <si>
    <t>חוברת הצעה מלאה וחתומה כנדרש בסעיף ‎10.1.</t>
  </si>
  <si>
    <t>9.1.20</t>
  </si>
  <si>
    <r>
      <t xml:space="preserve">פרטים אודות ניסיונו של </t>
    </r>
    <r>
      <rPr>
        <b/>
        <sz val="12"/>
        <color theme="1"/>
        <rFont val="David"/>
        <family val="2"/>
      </rPr>
      <t>המציע</t>
    </r>
    <r>
      <rPr>
        <sz val="12"/>
        <color theme="1"/>
        <rFont val="David"/>
        <family val="2"/>
        <charset val="177"/>
      </rPr>
      <t xml:space="preserve"> כנדרש בסעיף ‎8.7 לעיל. הניסיון הנדרש עפ"י סעיף זה יפורט ברשימה כרונולוגית מלאה של העבודות שבוצעו במהלך שנות הניסיון, כולל רשימת הלקוחות שקיבלו שירות זה או דומה לו מהמפיק, תוך ציון שם הלקוח, שם איש הקשר ופרטי הקשר שלו (נספח ב'2).</t>
    </r>
  </si>
  <si>
    <r>
      <t xml:space="preserve">פרטים אודות ניסיונו של </t>
    </r>
    <r>
      <rPr>
        <b/>
        <sz val="12"/>
        <color theme="1"/>
        <rFont val="David"/>
        <family val="2"/>
      </rPr>
      <t>המפיק</t>
    </r>
    <r>
      <rPr>
        <sz val="12"/>
        <color theme="1"/>
        <rFont val="David"/>
        <family val="2"/>
        <charset val="177"/>
      </rPr>
      <t xml:space="preserve"> כנדרש בסעיף ‎8.8 לעיל. הניסיון הנדרש עפ"י סעיף זה יפורט ברשימה כרונולוגית מלאה של העבודות שבוצעו במהלך שנות הניסיון, כולל רשימת הלקוחות שקיבלו שירות זה או דומה לו מהמפיק, תוך ציון שם הלקוח, שם איש הקשר ופרטי הקשר שלו (נספח ב'2).</t>
    </r>
  </si>
  <si>
    <r>
      <t xml:space="preserve">פרטים אודות ניסיונו של </t>
    </r>
    <r>
      <rPr>
        <b/>
        <sz val="12"/>
        <color theme="1"/>
        <rFont val="David"/>
        <family val="2"/>
      </rPr>
      <t>מעצב הפנים</t>
    </r>
    <r>
      <rPr>
        <sz val="12"/>
        <color theme="1"/>
        <rFont val="David"/>
        <family val="2"/>
        <charset val="177"/>
      </rPr>
      <t xml:space="preserve"> המוצע על ידי הספק בעיצוב תערוכות / ביתנים (נספח ב'2).</t>
    </r>
  </si>
  <si>
    <t>אם המציע הוא תאגיד - יצרף נסח חברה/שותפות עדכני מרשות התאגידים, לצורך הוכחת עמידה בתנאי הסף שבסעיף ‎8.4. הנסח ניתן להפקה דרך אתר האינטרנט של רשות התאגידים, שכתובתו: Taagidim.justice.gov.il בלחיצה על הכותרת "הפקת נסח חברה" (נספח ב'5).</t>
  </si>
  <si>
    <t>העתק תעודת עוסק מורשה והעתק של תעודת התאגדות (לפי העניין וסוג התאגדותו המשפטית של המציע) מאושר/ים על ידי עו"ד, לצורך הוכחת העמידה בתנאי הסף שבסעיף ‎8.1 לעיל. אם המציע הוא עמותה, עליו להעביר אישור ניהול תקין מטעם רשם העמותות, תקף למועד הגשת ההצעה (נספח ב'3).</t>
  </si>
  <si>
    <t>אישור לפי חוק עסקאות גופים ציבוריים, בדבר ניהול פנקסי חשבונות ורשומות, כשהוא תקף, להוכחת העמידה בתנאי הסף שבסעיף ‎8.2 לעיל (נספח ב'4).</t>
  </si>
  <si>
    <t>מציע שהינו עמותה - יצרף אישור ניהול תקין מטעם רשם העמותות תקף לשנת 2022, להוכחת העמידה בתנאי הסף שבסעיף ‎8.5 לעיל (נספח ב'6).</t>
  </si>
  <si>
    <t>ערבות בנקאית להבטחת קיום תנאי המכרז, לצורך הוכחת עמידה בתנאי הסף המפורט בסעיף ‎8.6 לעיל (נספח ב'7).</t>
  </si>
  <si>
    <t>אם המציע הוא תאגיד, יצורף בנוסף אישור עו"ד או רו"ח על היות החתומים בשמו על מסמכי המכרז רשאים לחייב את המציע בחתימתם (נספח ב'8).</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</si>
  <si>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 (נספח ב'9).</t>
  </si>
  <si>
    <t>תצהיר בדבר היעדר הרשעות לפי חוק עובדים זרים וחוק שכר מינימום חתום ע"י עו"ד (נספח ב'10).</t>
  </si>
  <si>
    <t>התחייבות ואישור המציע לקיום החקיקה בתחום העסקת עובדים חתומה ע"י עו"ד (נספח ב'11).</t>
  </si>
  <si>
    <t xml:space="preserve">הצהרה על שימוש בתוכנות מקוריות (נספח ב'12). </t>
  </si>
  <si>
    <t>הצהרת המציע בדבר היעדר אירועים בטיחותיים חמורים (נספח ב'13).</t>
  </si>
  <si>
    <t>הצהרה בדבר עמידה בהוראות חוק שוויון זכויות לאנשים עם מוגבלות (נספח ב'14).</t>
  </si>
  <si>
    <t>הצהרה בדבר אי תיאום הצעות (נספח ב'15).</t>
  </si>
  <si>
    <t>הצעת המחיר ממולאת וחתומה כנדרש (נספח ב'17). נספח זה יוכנס למעטפה נפרדת -מקור והעתק.</t>
  </si>
  <si>
    <t>רשימת הפרטים בהצעת המציע, שהמציע מעוניין שיהיו חסויים במידה והוא יזכה ואת הנימוק למניעת החשיפה (עפ"י האמור בסעיף ‎21) ולצרף עותק אלקטרוני נוסף של ההצעה בו מושחרים חלקים אלו.</t>
  </si>
  <si>
    <r>
      <rPr>
        <b/>
        <sz val="12"/>
        <color theme="1"/>
        <rFont val="David"/>
        <family val="2"/>
      </rPr>
      <t>בשלב הראיון</t>
    </r>
    <r>
      <rPr>
        <sz val="12"/>
        <color theme="1"/>
        <rFont val="David"/>
        <family val="2"/>
        <charset val="177"/>
      </rPr>
      <t xml:space="preserve"> – על המציעים להגיש לוועדה המקצועית הצעה ראשונית לתכנית מיתוג, הכוללת קונספט למיתוג ביתן הקולנוע הישראלי בקאן ולעיצובו. ההצעה תכלול את חזונו ותפישת עולמו של המציע לגבי האירוע, צעדים אופרטיביים לקידומו של הקולנוע הישראלי במהלך הפסטיבל וימי ההכנות, וכן הצעות לאופן יישומם של כל הנ"ל בעיצוב הביתן.
יוצעו שני רעיונות למיתוג האירוע ומהן יבחר המשרד תכנית אחת.
</t>
    </r>
    <r>
      <rPr>
        <b/>
        <sz val="12"/>
        <color theme="1"/>
        <rFont val="David"/>
        <family val="2"/>
      </rPr>
      <t>ההצעה תוגש במסמך קצר בן כ-5 עמודים שילווה במצגת קצרה, אשר תוצג בראיון שייערך בשלב בחינת ההצעות.
על המציעים למסור העתק מהמצגת שתוצג לוועדה המקצועית על גבי החסן נייד.</t>
    </r>
  </si>
  <si>
    <t>מסמכי המכרז כשהם חתומים. יש לחתום על כל מסמכי המכרז, מסמך מענה לשאלות הבהרה והחוזה בראשי תיבות בתחתית כל עמוד כהוכחה לקריאת המסמכים והבנתם. בנוסף, טופס הגשת ההצעה (נספח ב'1) והחוזה (נספח ג') ייחתמו גם ע"י מורשי חתימה מטעם המציע, בצירוף חותמת רשמית של המציע (נספח ב'16).</t>
  </si>
  <si>
    <t>ניסיון קודם של המפיק - מספר אירועים</t>
  </si>
  <si>
    <t>13.6.1</t>
  </si>
  <si>
    <t>13.6.2</t>
  </si>
  <si>
    <t>13.6.3</t>
  </si>
  <si>
    <t>13.6.4</t>
  </si>
  <si>
    <t>ציון גלם</t>
  </si>
  <si>
    <t xml:space="preserve">ניסיון קודם של המפיק - מאפייני האירועים </t>
  </si>
  <si>
    <t xml:space="preserve">עבור כל אירוע בחו"ל - 7 נקודות </t>
  </si>
  <si>
    <t>עבור כל אירוע בנושא קולנוע - 5 נקודות</t>
  </si>
  <si>
    <t>ניסיון מעצב הפנים</t>
  </si>
  <si>
    <t xml:space="preserve">התרשמות מניסיונו של המפיק בהפקת ביתנים. </t>
  </si>
  <si>
    <t>הקונספט המוצע למיתוג הביתן (2 רעיונות).</t>
  </si>
  <si>
    <t>דרכים אופרטיביות לקידום הקולנוע הישראלי - ייבחנו מספר הדרכים המוצעות וגיוונם.</t>
  </si>
  <si>
    <t>התרשמות ממעצב הפנים ומההצעה הראשונית לעיצוב הביתן.</t>
  </si>
  <si>
    <t>התרשמות כללית.</t>
  </si>
  <si>
    <r>
      <t xml:space="preserve">ערבות הצעה - על המציע לצרף להצעתו ערבות בנקאית בסכום של </t>
    </r>
    <r>
      <rPr>
        <b/>
        <sz val="12"/>
        <color theme="1"/>
        <rFont val="David"/>
        <family val="2"/>
      </rPr>
      <t>20,000 ₪</t>
    </r>
    <r>
      <rPr>
        <sz val="12"/>
        <color theme="1"/>
        <rFont val="David"/>
        <family val="2"/>
        <charset val="177"/>
      </rPr>
      <t xml:space="preserve"> על-פי הנוסח האמור בנספח ב'7, שתהיה תקפה עד ליום </t>
    </r>
    <r>
      <rPr>
        <b/>
        <sz val="12"/>
        <rFont val="David"/>
        <family val="2"/>
      </rPr>
      <t>22.05.2023</t>
    </r>
    <r>
      <rPr>
        <sz val="12"/>
        <color theme="1"/>
        <rFont val="David"/>
        <family val="2"/>
        <charset val="177"/>
      </rPr>
      <t xml:space="preserve">. </t>
    </r>
    <r>
      <rPr>
        <b/>
        <sz val="12"/>
        <color theme="1"/>
        <rFont val="David"/>
        <family val="2"/>
      </rPr>
      <t>יש להקפיד על נוסח זהה ומדויק</t>
    </r>
    <r>
      <rPr>
        <sz val="12"/>
        <color theme="1"/>
        <rFont val="David"/>
        <family val="2"/>
        <charset val="177"/>
      </rPr>
      <t xml:space="preserve">. ערבות זו תוחזר למציעים שלא יזכו במכרז. המציע שיזכה במכרז יחליף ערבות זו בערבות לביצוע החוזה כנדרש להלן.
</t>
    </r>
    <r>
      <rPr>
        <b/>
        <sz val="12"/>
        <color theme="1"/>
        <rFont val="David"/>
        <family val="2"/>
      </rPr>
      <t>הצעה שתכלול ערבות אשר אינה עומדת בדרישה של סכום הערבות ו/או תוקף ו/או נוסח תואם תיפסל על הסף.</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</si>
</sst>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quot;₪&quot;\ #,##0"/>
    <numFmt numFmtId="166" formatCode="_ * #,##0_ ;_ * \-#,##0_ ;_ * &quot;-&quot;??_ ;_ @_ "/>
  </numFmts>
  <fonts count="30" x14ac:knownFonts="1">
    <font>
      <sz val="11"/>
      <color theme="1"/>
      <name val="Arial"/>
      <family val="2"/>
      <charset val="177"/>
      <scheme val="minor"/>
    </font>
    <font>
      <b/>
      <sz val="12"/>
      <color theme="1"/>
      <name val="David"/>
      <family val="2"/>
      <charset val="177"/>
    </font>
    <font>
      <sz val="11"/>
      <color theme="1"/>
      <name val="Times New Roman"/>
      <family val="1"/>
      <scheme val="major"/>
    </font>
    <font>
      <b/>
      <sz val="13"/>
      <color theme="1"/>
      <name val="Times New Roman"/>
      <family val="1"/>
      <scheme val="major"/>
    </font>
    <font>
      <b/>
      <sz val="13"/>
      <color theme="1"/>
      <name val="David"/>
      <family val="2"/>
      <charset val="177"/>
    </font>
    <font>
      <sz val="13"/>
      <color theme="1"/>
      <name val="Arial"/>
      <family val="2"/>
      <charset val="177"/>
      <scheme val="minor"/>
    </font>
    <font>
      <b/>
      <sz val="14"/>
      <color theme="1"/>
      <name val="David"/>
      <family val="2"/>
      <charset val="177"/>
    </font>
    <font>
      <sz val="12"/>
      <color theme="1"/>
      <name val="David"/>
      <family val="2"/>
      <charset val="177"/>
    </font>
    <font>
      <b/>
      <sz val="11"/>
      <color theme="1"/>
      <name val="David"/>
      <family val="2"/>
      <charset val="177"/>
    </font>
    <font>
      <b/>
      <sz val="15"/>
      <color theme="1"/>
      <name val="David"/>
      <family val="2"/>
      <charset val="177"/>
    </font>
    <font>
      <sz val="11"/>
      <color theme="1"/>
      <name val="Arial"/>
      <family val="2"/>
      <charset val="177"/>
      <scheme val="minor"/>
    </font>
    <font>
      <sz val="11"/>
      <color theme="0"/>
      <name val="Arial"/>
      <family val="2"/>
      <charset val="177"/>
      <scheme val="minor"/>
    </font>
    <font>
      <b/>
      <sz val="11"/>
      <color theme="1"/>
      <name val="Arial"/>
      <family val="2"/>
      <scheme val="minor"/>
    </font>
    <font>
      <sz val="11"/>
      <color theme="1"/>
      <name val="Arial"/>
      <family val="2"/>
      <scheme val="minor"/>
    </font>
    <font>
      <b/>
      <sz val="14"/>
      <name val="Arial"/>
      <family val="2"/>
    </font>
    <font>
      <b/>
      <sz val="12"/>
      <name val="Arial"/>
      <family val="2"/>
    </font>
    <font>
      <b/>
      <sz val="11"/>
      <name val="Arial"/>
      <family val="2"/>
    </font>
    <font>
      <sz val="11"/>
      <name val="Arial"/>
      <family val="2"/>
    </font>
    <font>
      <b/>
      <sz val="13"/>
      <color theme="0"/>
      <name val="Arial"/>
      <family val="2"/>
      <charset val="177"/>
    </font>
    <font>
      <b/>
      <sz val="12"/>
      <name val="Arial"/>
      <family val="2"/>
      <charset val="177"/>
    </font>
    <font>
      <b/>
      <sz val="12"/>
      <color theme="1"/>
      <name val="Arial"/>
      <family val="2"/>
      <charset val="177"/>
      <scheme val="minor"/>
    </font>
    <font>
      <sz val="12"/>
      <color theme="1"/>
      <name val="Arial"/>
      <family val="2"/>
      <charset val="177"/>
      <scheme val="minor"/>
    </font>
    <font>
      <b/>
      <sz val="11"/>
      <color theme="0"/>
      <name val="Arial"/>
      <family val="2"/>
      <scheme val="minor"/>
    </font>
    <font>
      <u/>
      <sz val="11"/>
      <color theme="10"/>
      <name val="Arial"/>
      <family val="2"/>
      <charset val="177"/>
      <scheme val="minor"/>
    </font>
    <font>
      <sz val="12"/>
      <name val="Arial"/>
      <family val="2"/>
    </font>
    <font>
      <b/>
      <sz val="13"/>
      <name val="Arial"/>
      <family val="2"/>
    </font>
    <font>
      <sz val="12"/>
      <color theme="1"/>
      <name val="David"/>
      <family val="2"/>
    </font>
    <font>
      <b/>
      <sz val="12"/>
      <color theme="1"/>
      <name val="David"/>
      <family val="2"/>
    </font>
    <font>
      <sz val="8"/>
      <name val="Arial"/>
      <family val="2"/>
      <charset val="177"/>
      <scheme val="minor"/>
    </font>
    <font>
      <b/>
      <sz val="12"/>
      <name val="David"/>
      <family val="2"/>
    </font>
  </fonts>
  <fills count="21">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2"/>
        <bgColor indexed="64"/>
      </patternFill>
    </fill>
    <fill>
      <patternFill patternType="solid">
        <fgColor theme="2" tint="-0.749992370372631"/>
        <bgColor indexed="64"/>
      </patternFill>
    </fill>
    <fill>
      <patternFill patternType="solid">
        <fgColor theme="2" tint="-0.249977111117893"/>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79998168889431442"/>
        <bgColor indexed="64"/>
      </patternFill>
    </fill>
  </fills>
  <borders count="48">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9" fontId="10" fillId="0" borderId="0" applyFont="0" applyFill="0" applyBorder="0" applyAlignment="0" applyProtection="0"/>
    <xf numFmtId="0" fontId="23" fillId="0" borderId="0" applyNumberFormat="0" applyFill="0" applyBorder="0" applyAlignment="0" applyProtection="0"/>
    <xf numFmtId="43" fontId="10" fillId="0" borderId="0" applyFont="0" applyFill="0" applyBorder="0" applyAlignment="0" applyProtection="0"/>
  </cellStyleXfs>
  <cellXfs count="148">
    <xf numFmtId="0" fontId="0" fillId="0" borderId="0" xfId="0"/>
    <xf numFmtId="0" fontId="0" fillId="0" borderId="0" xfId="0" applyProtection="1">
      <protection hidden="1"/>
    </xf>
    <xf numFmtId="0" fontId="15" fillId="11" borderId="20" xfId="0" applyFont="1" applyFill="1" applyBorder="1" applyAlignment="1" applyProtection="1">
      <alignment horizontal="center" vertical="center" wrapText="1" readingOrder="2"/>
      <protection hidden="1"/>
    </xf>
    <xf numFmtId="0" fontId="5" fillId="0" borderId="0" xfId="0" applyFont="1" applyProtection="1">
      <protection hidden="1"/>
    </xf>
    <xf numFmtId="0" fontId="21" fillId="0" borderId="0" xfId="0" applyFont="1" applyProtection="1">
      <protection hidden="1"/>
    </xf>
    <xf numFmtId="0" fontId="11" fillId="0" borderId="0" xfId="0" applyFont="1" applyProtection="1">
      <protection hidden="1"/>
    </xf>
    <xf numFmtId="0" fontId="0" fillId="0" borderId="0" xfId="0" applyAlignment="1" applyProtection="1">
      <alignment readingOrder="2"/>
      <protection hidden="1"/>
    </xf>
    <xf numFmtId="0" fontId="0" fillId="4" borderId="0" xfId="0" applyFill="1" applyProtection="1">
      <protection hidden="1"/>
    </xf>
    <xf numFmtId="49" fontId="4" fillId="8" borderId="7" xfId="0" applyNumberFormat="1" applyFont="1" applyFill="1" applyBorder="1" applyAlignment="1" applyProtection="1">
      <alignment horizontal="center" vertical="center" wrapText="1"/>
      <protection hidden="1"/>
    </xf>
    <xf numFmtId="0" fontId="4" fillId="8" borderId="7" xfId="0" applyFont="1" applyFill="1" applyBorder="1" applyAlignment="1" applyProtection="1">
      <alignment horizontal="center" vertical="center" wrapText="1"/>
      <protection hidden="1"/>
    </xf>
    <xf numFmtId="0" fontId="3" fillId="8" borderId="7" xfId="0" applyFont="1" applyFill="1" applyBorder="1" applyAlignment="1" applyProtection="1">
      <alignment horizontal="center" vertical="center" wrapText="1"/>
      <protection hidden="1"/>
    </xf>
    <xf numFmtId="49" fontId="1" fillId="6" borderId="6" xfId="0" applyNumberFormat="1" applyFont="1" applyFill="1" applyBorder="1" applyAlignment="1" applyProtection="1">
      <alignment horizontal="center" vertical="center" readingOrder="2"/>
      <protection hidden="1"/>
    </xf>
    <xf numFmtId="49" fontId="4" fillId="9" borderId="7" xfId="0" applyNumberFormat="1" applyFont="1" applyFill="1" applyBorder="1" applyAlignment="1" applyProtection="1">
      <alignment horizontal="center" vertical="center"/>
      <protection hidden="1"/>
    </xf>
    <xf numFmtId="0" fontId="4" fillId="9" borderId="8" xfId="0" applyFont="1" applyFill="1" applyBorder="1" applyAlignment="1" applyProtection="1">
      <alignment horizontal="center" vertical="center" wrapText="1" readingOrder="2"/>
      <protection hidden="1"/>
    </xf>
    <xf numFmtId="0" fontId="8" fillId="18" borderId="26" xfId="0" applyFont="1" applyFill="1" applyBorder="1" applyAlignment="1" applyProtection="1">
      <alignment horizontal="center" vertical="center" readingOrder="2"/>
      <protection hidden="1"/>
    </xf>
    <xf numFmtId="0" fontId="8" fillId="18" borderId="23" xfId="0" applyFont="1" applyFill="1" applyBorder="1" applyAlignment="1" applyProtection="1">
      <alignment horizontal="center" vertical="center" readingOrder="2"/>
      <protection hidden="1"/>
    </xf>
    <xf numFmtId="0" fontId="8" fillId="18" borderId="27" xfId="0" applyFont="1" applyFill="1" applyBorder="1" applyAlignment="1" applyProtection="1">
      <alignment horizontal="center" vertical="center" wrapText="1"/>
      <protection hidden="1"/>
    </xf>
    <xf numFmtId="0" fontId="12" fillId="7" borderId="5" xfId="0" applyFont="1" applyFill="1" applyBorder="1" applyAlignment="1" applyProtection="1">
      <alignment vertical="center"/>
      <protection hidden="1"/>
    </xf>
    <xf numFmtId="0" fontId="12" fillId="13" borderId="4" xfId="0" applyFont="1" applyFill="1" applyBorder="1" applyAlignment="1" applyProtection="1">
      <alignment vertical="center"/>
      <protection hidden="1"/>
    </xf>
    <xf numFmtId="2" fontId="12" fillId="13" borderId="30" xfId="0" applyNumberFormat="1" applyFont="1" applyFill="1" applyBorder="1" applyAlignment="1" applyProtection="1">
      <alignment horizontal="center" vertical="center"/>
      <protection hidden="1"/>
    </xf>
    <xf numFmtId="2" fontId="12" fillId="13" borderId="25" xfId="0" applyNumberFormat="1" applyFont="1" applyFill="1" applyBorder="1" applyAlignment="1" applyProtection="1">
      <alignment horizontal="center" vertical="center"/>
      <protection hidden="1"/>
    </xf>
    <xf numFmtId="0" fontId="8" fillId="18" borderId="24" xfId="0" applyFont="1" applyFill="1" applyBorder="1" applyAlignment="1" applyProtection="1">
      <alignment horizontal="center" vertical="center" readingOrder="2"/>
      <protection hidden="1"/>
    </xf>
    <xf numFmtId="0" fontId="8" fillId="18" borderId="33" xfId="0" applyFont="1" applyFill="1" applyBorder="1" applyAlignment="1" applyProtection="1">
      <alignment horizontal="center" vertical="center" wrapText="1"/>
      <protection hidden="1"/>
    </xf>
    <xf numFmtId="9" fontId="0" fillId="19" borderId="19" xfId="0" applyNumberFormat="1" applyFill="1" applyBorder="1" applyAlignment="1" applyProtection="1">
      <alignment horizontal="center"/>
      <protection hidden="1"/>
    </xf>
    <xf numFmtId="0" fontId="13" fillId="19" borderId="29" xfId="0" applyFont="1" applyFill="1" applyBorder="1" applyProtection="1">
      <protection hidden="1"/>
    </xf>
    <xf numFmtId="2" fontId="13" fillId="19" borderId="27" xfId="0" applyNumberFormat="1" applyFont="1" applyFill="1" applyBorder="1" applyAlignment="1" applyProtection="1">
      <alignment horizontal="center" vertical="center"/>
      <protection hidden="1"/>
    </xf>
    <xf numFmtId="2" fontId="13" fillId="19" borderId="28" xfId="0" applyNumberFormat="1" applyFont="1" applyFill="1" applyBorder="1" applyAlignment="1" applyProtection="1">
      <alignment horizontal="center" vertical="center"/>
      <protection hidden="1"/>
    </xf>
    <xf numFmtId="9" fontId="22" fillId="17" borderId="19" xfId="0" applyNumberFormat="1" applyFont="1" applyFill="1" applyBorder="1" applyAlignment="1" applyProtection="1">
      <alignment horizontal="center" vertical="center"/>
      <protection hidden="1"/>
    </xf>
    <xf numFmtId="0" fontId="22" fillId="17" borderId="29" xfId="0" applyFont="1" applyFill="1" applyBorder="1" applyAlignment="1" applyProtection="1">
      <alignment vertical="center"/>
      <protection hidden="1"/>
    </xf>
    <xf numFmtId="2" fontId="22" fillId="17" borderId="27" xfId="0" applyNumberFormat="1" applyFont="1" applyFill="1" applyBorder="1" applyAlignment="1" applyProtection="1">
      <alignment horizontal="center" vertical="center"/>
      <protection hidden="1"/>
    </xf>
    <xf numFmtId="2" fontId="22" fillId="17" borderId="28" xfId="0" applyNumberFormat="1" applyFont="1" applyFill="1" applyBorder="1" applyAlignment="1" applyProtection="1">
      <alignment horizontal="center" vertical="center"/>
      <protection hidden="1"/>
    </xf>
    <xf numFmtId="0" fontId="12" fillId="12" borderId="25" xfId="0" applyFont="1" applyFill="1" applyBorder="1" applyAlignment="1" applyProtection="1">
      <alignment horizontal="center" vertical="center"/>
      <protection hidden="1"/>
    </xf>
    <xf numFmtId="165" fontId="0" fillId="7" borderId="27" xfId="0" applyNumberFormat="1" applyFill="1" applyBorder="1" applyAlignment="1" applyProtection="1">
      <alignment horizontal="center" vertical="center"/>
      <protection locked="0"/>
    </xf>
    <xf numFmtId="165" fontId="0" fillId="7" borderId="28" xfId="0" applyNumberFormat="1" applyFill="1" applyBorder="1" applyAlignment="1" applyProtection="1">
      <alignment horizontal="center" vertical="center"/>
      <protection locked="0"/>
    </xf>
    <xf numFmtId="0" fontId="7" fillId="6" borderId="9" xfId="0" applyFont="1" applyFill="1" applyBorder="1" applyAlignment="1" applyProtection="1">
      <alignment horizontal="right" vertical="center" wrapText="1" readingOrder="2"/>
      <protection hidden="1"/>
    </xf>
    <xf numFmtId="0" fontId="7" fillId="6" borderId="10" xfId="0" applyFont="1" applyFill="1" applyBorder="1" applyAlignment="1" applyProtection="1">
      <alignment horizontal="right" vertical="center" wrapText="1" readingOrder="2"/>
      <protection hidden="1"/>
    </xf>
    <xf numFmtId="49" fontId="1" fillId="5" borderId="2" xfId="0" applyNumberFormat="1" applyFont="1" applyFill="1" applyBorder="1" applyAlignment="1" applyProtection="1">
      <alignment horizontal="center" vertical="center" readingOrder="2"/>
      <protection hidden="1"/>
    </xf>
    <xf numFmtId="0" fontId="7" fillId="5" borderId="35" xfId="0" applyFont="1" applyFill="1" applyBorder="1" applyAlignment="1" applyProtection="1">
      <alignment horizontal="right" vertical="center" wrapText="1" readingOrder="2"/>
      <protection hidden="1"/>
    </xf>
    <xf numFmtId="0" fontId="0" fillId="0" borderId="0" xfId="0" applyAlignment="1" applyProtection="1">
      <alignment vertical="center"/>
      <protection hidden="1"/>
    </xf>
    <xf numFmtId="49" fontId="4" fillId="2" borderId="7" xfId="0" applyNumberFormat="1" applyFont="1" applyFill="1" applyBorder="1" applyAlignment="1" applyProtection="1">
      <alignment horizontal="center" vertical="center"/>
      <protection hidden="1"/>
    </xf>
    <xf numFmtId="0" fontId="4" fillId="2" borderId="8" xfId="0" applyFont="1" applyFill="1" applyBorder="1" applyAlignment="1" applyProtection="1">
      <alignment horizontal="center" vertical="center" wrapText="1" readingOrder="2"/>
      <protection hidden="1"/>
    </xf>
    <xf numFmtId="0" fontId="17" fillId="14" borderId="10" xfId="0" applyFont="1" applyFill="1" applyBorder="1" applyAlignment="1" applyProtection="1">
      <alignment horizontal="center" vertical="center" wrapText="1" readingOrder="2"/>
      <protection locked="0" hidden="1"/>
    </xf>
    <xf numFmtId="0" fontId="15" fillId="11" borderId="31" xfId="0" applyFont="1" applyFill="1" applyBorder="1" applyAlignment="1" applyProtection="1">
      <alignment horizontal="center" vertical="center" wrapText="1" readingOrder="2"/>
      <protection hidden="1"/>
    </xf>
    <xf numFmtId="0" fontId="14" fillId="20" borderId="21" xfId="0" applyFont="1" applyFill="1" applyBorder="1" applyAlignment="1" applyProtection="1">
      <alignment horizontal="right" vertical="center" wrapText="1" readingOrder="2"/>
      <protection hidden="1"/>
    </xf>
    <xf numFmtId="0" fontId="1" fillId="5" borderId="35" xfId="0" applyFont="1" applyFill="1" applyBorder="1" applyAlignment="1" applyProtection="1">
      <alignment horizontal="right" vertical="center" wrapText="1" readingOrder="2"/>
      <protection hidden="1"/>
    </xf>
    <xf numFmtId="49" fontId="1" fillId="5" borderId="5" xfId="0" applyNumberFormat="1" applyFont="1" applyFill="1" applyBorder="1" applyAlignment="1" applyProtection="1">
      <alignment horizontal="center" vertical="center" readingOrder="2"/>
      <protection hidden="1"/>
    </xf>
    <xf numFmtId="0" fontId="7" fillId="5" borderId="5" xfId="0" applyFont="1" applyFill="1" applyBorder="1" applyAlignment="1" applyProtection="1">
      <alignment horizontal="right" vertical="center" wrapText="1" readingOrder="2"/>
      <protection hidden="1"/>
    </xf>
    <xf numFmtId="0" fontId="12" fillId="7" borderId="13" xfId="0" applyFont="1" applyFill="1" applyBorder="1" applyAlignment="1" applyProtection="1">
      <alignment vertical="center"/>
      <protection hidden="1"/>
    </xf>
    <xf numFmtId="165" fontId="0" fillId="7" borderId="39" xfId="0" applyNumberFormat="1" applyFill="1" applyBorder="1" applyAlignment="1" applyProtection="1">
      <alignment horizontal="center" vertical="center"/>
      <protection locked="0"/>
    </xf>
    <xf numFmtId="0" fontId="12" fillId="18" borderId="40" xfId="0" applyFont="1" applyFill="1" applyBorder="1" applyAlignment="1" applyProtection="1">
      <alignment horizontal="center"/>
      <protection hidden="1"/>
    </xf>
    <xf numFmtId="0" fontId="12" fillId="18" borderId="32" xfId="0" applyFont="1" applyFill="1" applyBorder="1" applyProtection="1">
      <protection hidden="1"/>
    </xf>
    <xf numFmtId="1" fontId="17" fillId="14" borderId="16" xfId="1" applyNumberFormat="1" applyFont="1" applyFill="1" applyBorder="1" applyAlignment="1" applyProtection="1">
      <alignment horizontal="center" vertical="center" wrapText="1" readingOrder="2"/>
      <protection locked="0" hidden="1"/>
    </xf>
    <xf numFmtId="0" fontId="19" fillId="16" borderId="7" xfId="0" applyFont="1" applyFill="1" applyBorder="1" applyAlignment="1" applyProtection="1">
      <alignment horizontal="center" vertical="center" wrapText="1" readingOrder="2"/>
      <protection hidden="1"/>
    </xf>
    <xf numFmtId="0" fontId="14" fillId="20" borderId="12" xfId="0" applyFont="1" applyFill="1" applyBorder="1" applyAlignment="1" applyProtection="1">
      <alignment horizontal="right" vertical="center" wrapText="1" readingOrder="2"/>
      <protection hidden="1"/>
    </xf>
    <xf numFmtId="0" fontId="14" fillId="20" borderId="22" xfId="0" applyFont="1" applyFill="1" applyBorder="1" applyAlignment="1" applyProtection="1">
      <alignment horizontal="right" vertical="center" wrapText="1" readingOrder="2"/>
      <protection hidden="1"/>
    </xf>
    <xf numFmtId="1" fontId="17" fillId="14" borderId="18" xfId="1" applyNumberFormat="1" applyFont="1" applyFill="1" applyBorder="1" applyAlignment="1" applyProtection="1">
      <alignment horizontal="center" vertical="center" wrapText="1" readingOrder="2"/>
      <protection hidden="1"/>
    </xf>
    <xf numFmtId="1" fontId="17" fillId="14" borderId="17" xfId="1" applyNumberFormat="1" applyFont="1" applyFill="1" applyBorder="1" applyAlignment="1" applyProtection="1">
      <alignment horizontal="center" vertical="center" wrapText="1" readingOrder="2"/>
      <protection hidden="1"/>
    </xf>
    <xf numFmtId="0" fontId="24" fillId="10" borderId="5" xfId="0" applyFont="1" applyFill="1" applyBorder="1" applyAlignment="1" applyProtection="1">
      <alignment vertical="center" wrapText="1" readingOrder="2"/>
      <protection hidden="1"/>
    </xf>
    <xf numFmtId="1" fontId="17" fillId="14" borderId="19" xfId="1" applyNumberFormat="1" applyFont="1" applyFill="1" applyBorder="1" applyAlignment="1" applyProtection="1">
      <alignment horizontal="center" vertical="center" wrapText="1" readingOrder="2"/>
      <protection locked="0" hidden="1"/>
    </xf>
    <xf numFmtId="9" fontId="18" fillId="15" borderId="1" xfId="1" applyFont="1" applyFill="1" applyBorder="1" applyAlignment="1" applyProtection="1">
      <alignment horizontal="center" vertical="center" wrapText="1" readingOrder="2"/>
      <protection hidden="1"/>
    </xf>
    <xf numFmtId="0" fontId="24" fillId="10" borderId="6" xfId="0" applyFont="1" applyFill="1" applyBorder="1" applyAlignment="1" applyProtection="1">
      <alignment vertical="center" wrapText="1" readingOrder="2"/>
      <protection hidden="1"/>
    </xf>
    <xf numFmtId="0" fontId="2" fillId="4" borderId="12" xfId="0" applyFont="1" applyFill="1" applyBorder="1" applyAlignment="1" applyProtection="1">
      <alignment horizontal="center" vertical="center" wrapText="1"/>
      <protection locked="0"/>
    </xf>
    <xf numFmtId="0" fontId="2" fillId="4" borderId="5" xfId="0" applyFont="1" applyFill="1" applyBorder="1" applyAlignment="1" applyProtection="1">
      <alignment horizontal="center" vertical="center" wrapText="1"/>
      <protection locked="0"/>
    </xf>
    <xf numFmtId="0" fontId="2" fillId="4" borderId="13" xfId="0" applyFont="1" applyFill="1" applyBorder="1" applyAlignment="1" applyProtection="1">
      <alignment horizontal="center" vertical="center" wrapText="1"/>
      <protection locked="0"/>
    </xf>
    <xf numFmtId="0" fontId="2" fillId="4" borderId="2" xfId="0" applyFont="1" applyFill="1" applyBorder="1" applyAlignment="1" applyProtection="1">
      <alignment horizontal="center" vertical="center" wrapText="1"/>
      <protection locked="0"/>
    </xf>
    <xf numFmtId="0" fontId="2" fillId="4" borderId="6" xfId="0" applyFont="1" applyFill="1" applyBorder="1" applyAlignment="1" applyProtection="1">
      <alignment horizontal="center" vertical="center" wrapText="1"/>
      <protection locked="0"/>
    </xf>
    <xf numFmtId="0" fontId="6" fillId="14" borderId="12" xfId="0" applyFont="1" applyFill="1" applyBorder="1" applyAlignment="1" applyProtection="1">
      <alignment readingOrder="2"/>
      <protection hidden="1"/>
    </xf>
    <xf numFmtId="0" fontId="1" fillId="14" borderId="4" xfId="0" applyFont="1" applyFill="1" applyBorder="1" applyAlignment="1" applyProtection="1">
      <alignment horizontal="center" wrapText="1"/>
      <protection hidden="1"/>
    </xf>
    <xf numFmtId="0" fontId="1" fillId="14" borderId="2" xfId="0" applyFont="1" applyFill="1" applyBorder="1" applyAlignment="1" applyProtection="1">
      <alignment horizontal="center" wrapText="1"/>
      <protection hidden="1"/>
    </xf>
    <xf numFmtId="0" fontId="8" fillId="14" borderId="2" xfId="0" applyFont="1" applyFill="1" applyBorder="1" applyAlignment="1" applyProtection="1">
      <alignment horizontal="center" vertical="center" wrapText="1"/>
      <protection hidden="1"/>
    </xf>
    <xf numFmtId="0" fontId="8" fillId="14" borderId="2" xfId="0" applyFont="1" applyFill="1" applyBorder="1" applyAlignment="1" applyProtection="1">
      <alignment horizontal="center" vertical="center" wrapText="1"/>
      <protection locked="0"/>
    </xf>
    <xf numFmtId="0" fontId="1" fillId="14" borderId="5" xfId="0" applyFont="1" applyFill="1" applyBorder="1" applyAlignment="1" applyProtection="1">
      <alignment horizontal="center" wrapText="1"/>
      <protection hidden="1"/>
    </xf>
    <xf numFmtId="0" fontId="8" fillId="14" borderId="13" xfId="0" applyFont="1" applyFill="1" applyBorder="1" applyAlignment="1" applyProtection="1">
      <alignment horizontal="center" vertical="center" wrapText="1"/>
      <protection hidden="1"/>
    </xf>
    <xf numFmtId="0" fontId="8" fillId="14" borderId="5" xfId="0" applyFont="1" applyFill="1" applyBorder="1" applyAlignment="1" applyProtection="1">
      <alignment horizontal="center" vertical="center" wrapText="1"/>
      <protection locked="0"/>
    </xf>
    <xf numFmtId="0" fontId="8" fillId="14" borderId="13" xfId="0" applyFont="1" applyFill="1" applyBorder="1" applyAlignment="1" applyProtection="1">
      <alignment horizontal="center" vertical="center" wrapText="1"/>
      <protection locked="0"/>
    </xf>
    <xf numFmtId="0" fontId="8" fillId="14" borderId="4" xfId="0" applyFont="1" applyFill="1" applyBorder="1" applyAlignment="1" applyProtection="1">
      <alignment horizontal="center" vertical="center" wrapText="1"/>
      <protection hidden="1"/>
    </xf>
    <xf numFmtId="0" fontId="23" fillId="14" borderId="4" xfId="2" applyFill="1" applyBorder="1" applyAlignment="1" applyProtection="1">
      <alignment horizontal="center" vertical="center" wrapText="1"/>
      <protection locked="0"/>
    </xf>
    <xf numFmtId="166" fontId="0" fillId="0" borderId="0" xfId="3" applyNumberFormat="1" applyFont="1" applyProtection="1">
      <protection hidden="1"/>
    </xf>
    <xf numFmtId="0" fontId="4" fillId="14" borderId="3" xfId="0" applyFont="1" applyFill="1" applyBorder="1" applyAlignment="1" applyProtection="1">
      <alignment horizontal="center" vertical="center" readingOrder="2"/>
      <protection hidden="1"/>
    </xf>
    <xf numFmtId="0" fontId="4" fillId="14" borderId="12" xfId="0" applyFont="1" applyFill="1" applyBorder="1" applyAlignment="1" applyProtection="1">
      <alignment horizontal="center" vertical="center" readingOrder="2"/>
      <protection hidden="1"/>
    </xf>
    <xf numFmtId="0" fontId="4" fillId="14" borderId="4" xfId="0" applyFont="1" applyFill="1" applyBorder="1" applyAlignment="1" applyProtection="1">
      <alignment horizontal="center" vertical="center" wrapText="1"/>
      <protection locked="0"/>
    </xf>
    <xf numFmtId="0" fontId="2" fillId="4" borderId="3" xfId="0" applyFont="1" applyFill="1" applyBorder="1" applyAlignment="1" applyProtection="1">
      <alignment horizontal="center" vertical="center" wrapText="1"/>
      <protection locked="0"/>
    </xf>
    <xf numFmtId="0" fontId="26" fillId="0" borderId="0" xfId="0" applyFont="1" applyAlignment="1">
      <alignment horizontal="justify" vertical="center" readingOrder="2"/>
    </xf>
    <xf numFmtId="0" fontId="27" fillId="0" borderId="0" xfId="0" applyFont="1" applyAlignment="1">
      <alignment horizontal="justify" vertical="center" readingOrder="2"/>
    </xf>
    <xf numFmtId="9" fontId="16" fillId="3" borderId="42" xfId="1" applyFont="1" applyFill="1" applyBorder="1" applyAlignment="1" applyProtection="1">
      <alignment horizontal="center" vertical="center" wrapText="1" readingOrder="2"/>
      <protection hidden="1"/>
    </xf>
    <xf numFmtId="9" fontId="16" fillId="3" borderId="43" xfId="1" applyFont="1" applyFill="1" applyBorder="1" applyAlignment="1" applyProtection="1">
      <alignment horizontal="center" vertical="center" wrapText="1" readingOrder="2"/>
      <protection hidden="1"/>
    </xf>
    <xf numFmtId="9" fontId="25" fillId="20" borderId="36" xfId="0" applyNumberFormat="1" applyFont="1" applyFill="1" applyBorder="1" applyAlignment="1" applyProtection="1">
      <alignment horizontal="center" vertical="center" wrapText="1" readingOrder="2"/>
      <protection hidden="1"/>
    </xf>
    <xf numFmtId="0" fontId="17" fillId="14" borderId="19" xfId="0" applyFont="1" applyFill="1" applyBorder="1" applyAlignment="1" applyProtection="1">
      <alignment horizontal="center" vertical="center" wrapText="1" readingOrder="2"/>
      <protection locked="0" hidden="1"/>
    </xf>
    <xf numFmtId="0" fontId="14" fillId="20" borderId="3" xfId="0" applyFont="1" applyFill="1" applyBorder="1" applyAlignment="1" applyProtection="1">
      <alignment horizontal="center" vertical="center" wrapText="1" readingOrder="2"/>
      <protection hidden="1"/>
    </xf>
    <xf numFmtId="9" fontId="25" fillId="20" borderId="3" xfId="0" applyNumberFormat="1" applyFont="1" applyFill="1" applyBorder="1" applyAlignment="1" applyProtection="1">
      <alignment horizontal="center" vertical="center" wrapText="1" readingOrder="2"/>
      <protection hidden="1"/>
    </xf>
    <xf numFmtId="14" fontId="14" fillId="20" borderId="3" xfId="0" applyNumberFormat="1" applyFont="1" applyFill="1" applyBorder="1" applyAlignment="1" applyProtection="1">
      <alignment horizontal="center" vertical="center" wrapText="1" readingOrder="2"/>
      <protection hidden="1"/>
    </xf>
    <xf numFmtId="49" fontId="1" fillId="3" borderId="12" xfId="0" applyNumberFormat="1" applyFont="1" applyFill="1" applyBorder="1" applyAlignment="1" applyProtection="1">
      <alignment horizontal="center" vertical="center" readingOrder="2"/>
      <protection hidden="1"/>
    </xf>
    <xf numFmtId="49" fontId="1" fillId="3" borderId="4" xfId="0" applyNumberFormat="1" applyFont="1" applyFill="1" applyBorder="1" applyAlignment="1" applyProtection="1">
      <alignment horizontal="center" vertical="center" readingOrder="2"/>
      <protection hidden="1"/>
    </xf>
    <xf numFmtId="49" fontId="1" fillId="3" borderId="6" xfId="0" applyNumberFormat="1" applyFont="1" applyFill="1" applyBorder="1" applyAlignment="1" applyProtection="1">
      <alignment horizontal="center" vertical="center" readingOrder="2"/>
      <protection hidden="1"/>
    </xf>
    <xf numFmtId="0" fontId="7" fillId="3" borderId="5" xfId="0" applyFont="1" applyFill="1" applyBorder="1" applyAlignment="1" applyProtection="1">
      <alignment horizontal="right" vertical="center" wrapText="1" readingOrder="2"/>
      <protection hidden="1"/>
    </xf>
    <xf numFmtId="0" fontId="7" fillId="3" borderId="4" xfId="0" applyFont="1" applyFill="1" applyBorder="1" applyAlignment="1" applyProtection="1">
      <alignment horizontal="right" vertical="center" wrapText="1" readingOrder="2"/>
      <protection hidden="1"/>
    </xf>
    <xf numFmtId="0" fontId="2" fillId="4" borderId="44" xfId="0" applyFont="1" applyFill="1" applyBorder="1" applyAlignment="1" applyProtection="1">
      <alignment horizontal="center" vertical="center" wrapText="1"/>
      <protection locked="0"/>
    </xf>
    <xf numFmtId="0" fontId="2" fillId="4" borderId="43" xfId="0" applyFont="1" applyFill="1" applyBorder="1" applyAlignment="1" applyProtection="1">
      <alignment horizontal="center" vertical="center" wrapText="1"/>
      <protection locked="0"/>
    </xf>
    <xf numFmtId="0" fontId="2" fillId="4" borderId="45" xfId="0" applyFont="1" applyFill="1" applyBorder="1" applyAlignment="1" applyProtection="1">
      <alignment horizontal="center" vertical="center" wrapText="1"/>
      <protection locked="0"/>
    </xf>
    <xf numFmtId="0" fontId="2" fillId="4" borderId="4" xfId="0" applyFont="1" applyFill="1" applyBorder="1" applyAlignment="1" applyProtection="1">
      <alignment horizontal="center" vertical="center" wrapText="1"/>
      <protection locked="0"/>
    </xf>
    <xf numFmtId="0" fontId="4" fillId="2" borderId="7" xfId="0" applyFont="1" applyFill="1" applyBorder="1" applyAlignment="1" applyProtection="1">
      <alignment horizontal="center" vertical="center" wrapText="1" readingOrder="2"/>
      <protection hidden="1"/>
    </xf>
    <xf numFmtId="0" fontId="4" fillId="9" borderId="7" xfId="0" applyFont="1" applyFill="1" applyBorder="1" applyAlignment="1" applyProtection="1">
      <alignment horizontal="center" vertical="center" wrapText="1" readingOrder="2"/>
      <protection hidden="1"/>
    </xf>
    <xf numFmtId="0" fontId="27" fillId="3" borderId="12" xfId="0" applyFont="1" applyFill="1" applyBorder="1" applyAlignment="1" applyProtection="1">
      <alignment horizontal="right" vertical="center" wrapText="1" readingOrder="2"/>
      <protection hidden="1"/>
    </xf>
    <xf numFmtId="0" fontId="26" fillId="6" borderId="35" xfId="0" applyFont="1" applyFill="1" applyBorder="1" applyAlignment="1" applyProtection="1">
      <alignment horizontal="right" vertical="center" wrapText="1" readingOrder="2"/>
      <protection hidden="1"/>
    </xf>
    <xf numFmtId="1" fontId="17" fillId="14" borderId="46" xfId="1" applyNumberFormat="1" applyFont="1" applyFill="1" applyBorder="1" applyAlignment="1" applyProtection="1">
      <alignment horizontal="center" vertical="center" wrapText="1" readingOrder="2"/>
      <protection locked="0" hidden="1"/>
    </xf>
    <xf numFmtId="1" fontId="16" fillId="14" borderId="32" xfId="1" applyNumberFormat="1" applyFont="1" applyFill="1" applyBorder="1" applyAlignment="1" applyProtection="1">
      <alignment horizontal="center" vertical="center" wrapText="1" readingOrder="2"/>
      <protection hidden="1"/>
    </xf>
    <xf numFmtId="1" fontId="16" fillId="14" borderId="47" xfId="1" applyNumberFormat="1" applyFont="1" applyFill="1" applyBorder="1" applyAlignment="1" applyProtection="1">
      <alignment horizontal="center" vertical="center" wrapText="1" readingOrder="2"/>
      <protection hidden="1"/>
    </xf>
    <xf numFmtId="164" fontId="17" fillId="14" borderId="29" xfId="0" applyNumberFormat="1" applyFont="1" applyFill="1" applyBorder="1" applyAlignment="1" applyProtection="1">
      <alignment horizontal="center" vertical="center" wrapText="1" readingOrder="2"/>
      <protection locked="0" hidden="1"/>
    </xf>
    <xf numFmtId="0" fontId="9" fillId="14" borderId="12" xfId="0" applyFont="1" applyFill="1" applyBorder="1" applyAlignment="1" applyProtection="1">
      <alignment horizontal="center" vertical="center" wrapText="1"/>
      <protection hidden="1"/>
    </xf>
    <xf numFmtId="0" fontId="6" fillId="14" borderId="4" xfId="0" applyFont="1" applyFill="1" applyBorder="1" applyAlignment="1" applyProtection="1">
      <alignment horizontal="center" vertical="center" wrapText="1"/>
      <protection hidden="1"/>
    </xf>
    <xf numFmtId="0" fontId="14" fillId="11" borderId="3" xfId="0" applyFont="1" applyFill="1" applyBorder="1" applyAlignment="1" applyProtection="1">
      <alignment horizontal="center" vertical="center" wrapText="1" readingOrder="2"/>
      <protection hidden="1"/>
    </xf>
    <xf numFmtId="0" fontId="14" fillId="11" borderId="2" xfId="0" applyFont="1" applyFill="1" applyBorder="1" applyAlignment="1" applyProtection="1">
      <alignment horizontal="center" vertical="center" wrapText="1" readingOrder="2"/>
      <protection hidden="1"/>
    </xf>
    <xf numFmtId="0" fontId="14" fillId="11" borderId="1" xfId="0" applyFont="1" applyFill="1" applyBorder="1" applyAlignment="1" applyProtection="1">
      <alignment horizontal="center" vertical="center" wrapText="1" readingOrder="2"/>
      <protection hidden="1"/>
    </xf>
    <xf numFmtId="0" fontId="14" fillId="11" borderId="22" xfId="0" applyFont="1" applyFill="1" applyBorder="1" applyAlignment="1" applyProtection="1">
      <alignment horizontal="center" vertical="center" wrapText="1" readingOrder="2"/>
      <protection hidden="1"/>
    </xf>
    <xf numFmtId="0" fontId="14" fillId="11" borderId="0" xfId="0" applyFont="1" applyFill="1" applyAlignment="1" applyProtection="1">
      <alignment horizontal="center" vertical="center" wrapText="1" readingOrder="2"/>
      <protection hidden="1"/>
    </xf>
    <xf numFmtId="0" fontId="14" fillId="11" borderId="34" xfId="0" applyFont="1" applyFill="1" applyBorder="1" applyAlignment="1" applyProtection="1">
      <alignment horizontal="center" vertical="center" wrapText="1" readingOrder="2"/>
      <protection hidden="1"/>
    </xf>
    <xf numFmtId="0" fontId="15" fillId="11" borderId="3" xfId="0" applyFont="1" applyFill="1" applyBorder="1" applyAlignment="1" applyProtection="1">
      <alignment horizontal="center" vertical="center" wrapText="1" readingOrder="2"/>
      <protection hidden="1"/>
    </xf>
    <xf numFmtId="0" fontId="15" fillId="11" borderId="2" xfId="0" applyFont="1" applyFill="1" applyBorder="1" applyAlignment="1" applyProtection="1">
      <alignment horizontal="center" vertical="center" wrapText="1" readingOrder="2"/>
      <protection hidden="1"/>
    </xf>
    <xf numFmtId="0" fontId="15" fillId="11" borderId="1" xfId="0" applyFont="1" applyFill="1" applyBorder="1" applyAlignment="1" applyProtection="1">
      <alignment horizontal="center" vertical="center" wrapText="1" readingOrder="2"/>
      <protection hidden="1"/>
    </xf>
    <xf numFmtId="2" fontId="18" fillId="15" borderId="38" xfId="0" applyNumberFormat="1" applyFont="1" applyFill="1" applyBorder="1" applyAlignment="1" applyProtection="1">
      <alignment horizontal="center" vertical="center" wrapText="1" readingOrder="2"/>
      <protection hidden="1"/>
    </xf>
    <xf numFmtId="2" fontId="18" fillId="15" borderId="41" xfId="0" applyNumberFormat="1" applyFont="1" applyFill="1" applyBorder="1" applyAlignment="1" applyProtection="1">
      <alignment horizontal="center" vertical="center" wrapText="1" readingOrder="2"/>
      <protection hidden="1"/>
    </xf>
    <xf numFmtId="0" fontId="20" fillId="0" borderId="7" xfId="0" applyFont="1" applyBorder="1" applyAlignment="1" applyProtection="1">
      <alignment horizontal="center" vertical="center"/>
      <protection hidden="1"/>
    </xf>
    <xf numFmtId="0" fontId="19" fillId="16" borderId="8" xfId="0" applyFont="1" applyFill="1" applyBorder="1" applyAlignment="1" applyProtection="1">
      <alignment horizontal="center" vertical="center" wrapText="1" readingOrder="2"/>
      <protection hidden="1"/>
    </xf>
    <xf numFmtId="0" fontId="19" fillId="16" borderId="21" xfId="0" applyFont="1" applyFill="1" applyBorder="1" applyAlignment="1" applyProtection="1">
      <alignment horizontal="center" vertical="center" wrapText="1" readingOrder="2"/>
      <protection hidden="1"/>
    </xf>
    <xf numFmtId="164" fontId="15" fillId="20" borderId="15" xfId="0" applyNumberFormat="1" applyFont="1" applyFill="1" applyBorder="1" applyAlignment="1" applyProtection="1">
      <alignment horizontal="center" vertical="center" wrapText="1" readingOrder="2"/>
      <protection hidden="1"/>
    </xf>
    <xf numFmtId="164" fontId="15" fillId="20" borderId="14" xfId="0" applyNumberFormat="1" applyFont="1" applyFill="1" applyBorder="1" applyAlignment="1" applyProtection="1">
      <alignment horizontal="center" vertical="center" wrapText="1" readingOrder="2"/>
      <protection hidden="1"/>
    </xf>
    <xf numFmtId="0" fontId="18" fillId="15" borderId="38" xfId="0" applyFont="1" applyFill="1" applyBorder="1" applyAlignment="1" applyProtection="1">
      <alignment horizontal="center" vertical="center" wrapText="1" readingOrder="2"/>
      <protection hidden="1"/>
    </xf>
    <xf numFmtId="0" fontId="18" fillId="15" borderId="34" xfId="0" applyFont="1" applyFill="1" applyBorder="1" applyAlignment="1" applyProtection="1">
      <alignment horizontal="center" vertical="center" wrapText="1" readingOrder="2"/>
      <protection hidden="1"/>
    </xf>
    <xf numFmtId="0" fontId="14" fillId="20" borderId="3" xfId="0" applyFont="1" applyFill="1" applyBorder="1" applyAlignment="1" applyProtection="1">
      <alignment horizontal="center" vertical="center" wrapText="1" readingOrder="2"/>
      <protection hidden="1"/>
    </xf>
    <xf numFmtId="0" fontId="14" fillId="20" borderId="2" xfId="0" applyFont="1" applyFill="1" applyBorder="1" applyAlignment="1" applyProtection="1">
      <alignment horizontal="center" vertical="center" wrapText="1" readingOrder="2"/>
      <protection hidden="1"/>
    </xf>
    <xf numFmtId="0" fontId="14" fillId="20" borderId="1" xfId="0" applyFont="1" applyFill="1" applyBorder="1" applyAlignment="1" applyProtection="1">
      <alignment horizontal="center" vertical="center" wrapText="1" readingOrder="2"/>
      <protection hidden="1"/>
    </xf>
    <xf numFmtId="9" fontId="25" fillId="20" borderId="3" xfId="0" applyNumberFormat="1" applyFont="1" applyFill="1" applyBorder="1" applyAlignment="1" applyProtection="1">
      <alignment horizontal="center" vertical="center" wrapText="1" readingOrder="2"/>
      <protection hidden="1"/>
    </xf>
    <xf numFmtId="9" fontId="25" fillId="20" borderId="2" xfId="0" applyNumberFormat="1" applyFont="1" applyFill="1" applyBorder="1" applyAlignment="1" applyProtection="1">
      <alignment horizontal="center" vertical="center" wrapText="1" readingOrder="2"/>
      <protection hidden="1"/>
    </xf>
    <xf numFmtId="9" fontId="25" fillId="20" borderId="1" xfId="0" applyNumberFormat="1" applyFont="1" applyFill="1" applyBorder="1" applyAlignment="1" applyProtection="1">
      <alignment horizontal="center" vertical="center" wrapText="1" readingOrder="2"/>
      <protection hidden="1"/>
    </xf>
    <xf numFmtId="164" fontId="15" fillId="20" borderId="36" xfId="1" applyNumberFormat="1" applyFont="1" applyFill="1" applyBorder="1" applyAlignment="1" applyProtection="1">
      <alignment horizontal="center" vertical="center" wrapText="1" readingOrder="1"/>
      <protection locked="0" hidden="1"/>
    </xf>
    <xf numFmtId="164" fontId="15" fillId="20" borderId="37" xfId="1" applyNumberFormat="1" applyFont="1" applyFill="1" applyBorder="1" applyAlignment="1" applyProtection="1">
      <alignment horizontal="center" vertical="center" wrapText="1" readingOrder="1"/>
      <protection locked="0" hidden="1"/>
    </xf>
    <xf numFmtId="14" fontId="14" fillId="20" borderId="3" xfId="0" applyNumberFormat="1" applyFont="1" applyFill="1" applyBorder="1" applyAlignment="1" applyProtection="1">
      <alignment horizontal="center" vertical="center" wrapText="1" readingOrder="2"/>
      <protection hidden="1"/>
    </xf>
    <xf numFmtId="14" fontId="14" fillId="20" borderId="2" xfId="0" applyNumberFormat="1" applyFont="1" applyFill="1" applyBorder="1" applyAlignment="1" applyProtection="1">
      <alignment horizontal="center" vertical="center" wrapText="1" readingOrder="2"/>
      <protection hidden="1"/>
    </xf>
    <xf numFmtId="0" fontId="14" fillId="11" borderId="15" xfId="0" applyFont="1" applyFill="1" applyBorder="1" applyAlignment="1" applyProtection="1">
      <alignment horizontal="center" vertical="center" wrapText="1" readingOrder="2"/>
      <protection hidden="1"/>
    </xf>
    <xf numFmtId="0" fontId="14" fillId="11" borderId="14" xfId="0" applyFont="1" applyFill="1" applyBorder="1" applyAlignment="1" applyProtection="1">
      <alignment horizontal="center" vertical="center" wrapText="1" readingOrder="2"/>
      <protection hidden="1"/>
    </xf>
    <xf numFmtId="0" fontId="14" fillId="11" borderId="10" xfId="0" applyFont="1" applyFill="1" applyBorder="1" applyAlignment="1" applyProtection="1">
      <alignment horizontal="center" vertical="center" wrapText="1" readingOrder="2"/>
      <protection hidden="1"/>
    </xf>
    <xf numFmtId="0" fontId="14" fillId="11" borderId="17" xfId="0" applyFont="1" applyFill="1" applyBorder="1" applyAlignment="1" applyProtection="1">
      <alignment horizontal="center" vertical="center" wrapText="1" readingOrder="2"/>
      <protection hidden="1"/>
    </xf>
    <xf numFmtId="0" fontId="12" fillId="18" borderId="3" xfId="0" applyFont="1" applyFill="1" applyBorder="1" applyAlignment="1" applyProtection="1">
      <alignment horizontal="center" vertical="center"/>
      <protection hidden="1"/>
    </xf>
    <xf numFmtId="0" fontId="12" fillId="18" borderId="6" xfId="0" applyFont="1" applyFill="1" applyBorder="1" applyAlignment="1" applyProtection="1">
      <alignment horizontal="center" vertical="center"/>
      <protection hidden="1"/>
    </xf>
    <xf numFmtId="0" fontId="12" fillId="18" borderId="36" xfId="0" applyFont="1" applyFill="1" applyBorder="1" applyAlignment="1" applyProtection="1">
      <alignment horizontal="center"/>
      <protection hidden="1"/>
    </xf>
    <xf numFmtId="0" fontId="12" fillId="18" borderId="37" xfId="0" applyFont="1" applyFill="1" applyBorder="1" applyAlignment="1" applyProtection="1">
      <alignment horizontal="center"/>
      <protection hidden="1"/>
    </xf>
    <xf numFmtId="0" fontId="12" fillId="12" borderId="11" xfId="0" applyFont="1" applyFill="1" applyBorder="1" applyAlignment="1" applyProtection="1">
      <alignment horizontal="center" vertical="center"/>
      <protection hidden="1"/>
    </xf>
    <xf numFmtId="0" fontId="12" fillId="12" borderId="31" xfId="0" applyFont="1" applyFill="1" applyBorder="1" applyAlignment="1" applyProtection="1">
      <alignment horizontal="center" vertical="center"/>
      <protection hidden="1"/>
    </xf>
  </cellXfs>
  <cellStyles count="4">
    <cellStyle name="Comma" xfId="3" builtinId="3"/>
    <cellStyle name="Normal" xfId="0" builtinId="0"/>
    <cellStyle name="Percent" xfId="1" builtinId="5"/>
    <cellStyle name="היפר-קישור" xfId="2" builtinId="8"/>
  </cellStyles>
  <dxfs count="5">
    <dxf>
      <fill>
        <patternFill>
          <bgColor theme="6" tint="0.39994506668294322"/>
        </patternFill>
      </fill>
    </dxf>
    <dxf>
      <fill>
        <patternFill>
          <bgColor theme="5" tint="0.39994506668294322"/>
        </patternFill>
      </fill>
    </dxf>
    <dxf>
      <fill>
        <patternFill>
          <bgColor theme="5" tint="0.79998168889431442"/>
        </patternFill>
      </fill>
    </dxf>
    <dxf>
      <fill>
        <patternFill>
          <bgColor rgb="FFFFFFCC"/>
        </patternFill>
      </fill>
    </dxf>
    <dxf>
      <fill>
        <patternFill>
          <bgColor theme="6" tint="0.79998168889431442"/>
        </patternFill>
      </fill>
    </dxf>
  </dxfs>
  <tableStyles count="0" defaultTableStyle="TableStyleMedium2" defaultPivotStyle="PivotStyleLight16"/>
  <colors>
    <mruColors>
      <color rgb="FFFFFFCC"/>
      <color rgb="FF727E70"/>
      <color rgb="FF879385"/>
      <color rgb="FF47438D"/>
      <color rgb="FF3689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4"/>
  <sheetViews>
    <sheetView showGridLines="0" rightToLeft="1" tabSelected="1" view="pageBreakPreview" zoomScale="70" zoomScaleNormal="100" zoomScaleSheetLayoutView="70" workbookViewId="0"/>
  </sheetViews>
  <sheetFormatPr defaultColWidth="9" defaultRowHeight="13.65" x14ac:dyDescent="0.25"/>
  <cols>
    <col min="1" max="1" width="1.08984375" style="1" customWidth="1"/>
    <col min="2" max="2" width="10" style="1" customWidth="1"/>
    <col min="3" max="3" width="86.54296875" style="1" customWidth="1"/>
    <col min="4" max="7" width="24.26953125" style="1" customWidth="1"/>
    <col min="8" max="8" width="2.36328125" style="1" customWidth="1"/>
    <col min="9" max="16384" width="9" style="1"/>
  </cols>
  <sheetData>
    <row r="1" spans="2:7" ht="6" customHeight="1" thickBot="1" x14ac:dyDescent="0.3"/>
    <row r="2" spans="2:7" s="6" customFormat="1" ht="18" x14ac:dyDescent="0.35">
      <c r="B2" s="66"/>
      <c r="C2" s="108" t="s">
        <v>1</v>
      </c>
      <c r="D2" s="78">
        <v>1</v>
      </c>
      <c r="E2" s="79">
        <v>2</v>
      </c>
      <c r="F2" s="79">
        <v>3</v>
      </c>
      <c r="G2" s="78">
        <v>4</v>
      </c>
    </row>
    <row r="3" spans="2:7" ht="17.45" thickBot="1" x14ac:dyDescent="0.35">
      <c r="B3" s="67"/>
      <c r="C3" s="109"/>
      <c r="D3" s="80"/>
      <c r="E3" s="80"/>
      <c r="F3" s="80"/>
      <c r="G3" s="80"/>
    </row>
    <row r="4" spans="2:7" ht="15.3" x14ac:dyDescent="0.3">
      <c r="B4" s="68"/>
      <c r="C4" s="69" t="s">
        <v>19</v>
      </c>
      <c r="D4" s="70"/>
      <c r="E4" s="70"/>
      <c r="F4" s="70"/>
      <c r="G4" s="70"/>
    </row>
    <row r="5" spans="2:7" ht="15.3" x14ac:dyDescent="0.3">
      <c r="B5" s="71"/>
      <c r="C5" s="72" t="s">
        <v>20</v>
      </c>
      <c r="D5" s="73"/>
      <c r="E5" s="73"/>
      <c r="F5" s="74"/>
      <c r="G5" s="73"/>
    </row>
    <row r="6" spans="2:7" ht="15.85" thickBot="1" x14ac:dyDescent="0.35">
      <c r="B6" s="67" t="s">
        <v>0</v>
      </c>
      <c r="C6" s="75" t="s">
        <v>21</v>
      </c>
      <c r="D6" s="76"/>
      <c r="E6" s="76"/>
      <c r="F6" s="76"/>
      <c r="G6" s="76"/>
    </row>
    <row r="7" spans="2:7" s="7" customFormat="1" ht="21" customHeight="1" thickBot="1" x14ac:dyDescent="0.3">
      <c r="B7" s="8"/>
      <c r="C7" s="9" t="s">
        <v>22</v>
      </c>
      <c r="D7" s="10"/>
      <c r="E7" s="10"/>
      <c r="F7" s="10"/>
      <c r="G7" s="10"/>
    </row>
    <row r="8" spans="2:7" s="7" customFormat="1" ht="15.3" x14ac:dyDescent="0.25">
      <c r="B8" s="11" t="s">
        <v>28</v>
      </c>
      <c r="C8" s="34" t="s">
        <v>26</v>
      </c>
      <c r="D8" s="61"/>
      <c r="E8" s="61"/>
      <c r="F8" s="61"/>
      <c r="G8" s="61"/>
    </row>
    <row r="9" spans="2:7" s="7" customFormat="1" ht="45.85" x14ac:dyDescent="0.25">
      <c r="B9" s="11" t="s">
        <v>29</v>
      </c>
      <c r="C9" s="35" t="s">
        <v>27</v>
      </c>
      <c r="D9" s="62"/>
      <c r="E9" s="62"/>
      <c r="F9" s="62"/>
      <c r="G9" s="62"/>
    </row>
    <row r="10" spans="2:7" s="7" customFormat="1" ht="45.85" x14ac:dyDescent="0.25">
      <c r="B10" s="11" t="s">
        <v>31</v>
      </c>
      <c r="C10" s="35" t="s">
        <v>30</v>
      </c>
      <c r="D10" s="62"/>
      <c r="E10" s="62"/>
      <c r="F10" s="62"/>
      <c r="G10" s="62"/>
    </row>
    <row r="11" spans="2:7" s="7" customFormat="1" ht="45.85" x14ac:dyDescent="0.25">
      <c r="B11" s="11" t="s">
        <v>32</v>
      </c>
      <c r="C11" s="35" t="s">
        <v>35</v>
      </c>
      <c r="D11" s="63"/>
      <c r="E11" s="63"/>
      <c r="F11" s="63"/>
      <c r="G11" s="63"/>
    </row>
    <row r="12" spans="2:7" s="7" customFormat="1" ht="15.3" x14ac:dyDescent="0.25">
      <c r="B12" s="11" t="s">
        <v>33</v>
      </c>
      <c r="C12" s="34" t="s">
        <v>36</v>
      </c>
      <c r="D12" s="62"/>
      <c r="E12" s="62"/>
      <c r="F12" s="62"/>
      <c r="G12" s="62"/>
    </row>
    <row r="13" spans="2:7" s="7" customFormat="1" ht="61.65" thickBot="1" x14ac:dyDescent="0.3">
      <c r="B13" s="11" t="s">
        <v>34</v>
      </c>
      <c r="C13" s="35" t="s">
        <v>111</v>
      </c>
      <c r="D13" s="62"/>
      <c r="E13" s="62"/>
      <c r="F13" s="62"/>
      <c r="G13" s="62"/>
    </row>
    <row r="14" spans="2:7" s="7" customFormat="1" ht="17.45" thickBot="1" x14ac:dyDescent="0.3">
      <c r="B14" s="12"/>
      <c r="C14" s="13" t="s">
        <v>37</v>
      </c>
      <c r="D14" s="13"/>
      <c r="E14" s="13"/>
      <c r="F14" s="13"/>
      <c r="G14" s="101"/>
    </row>
    <row r="15" spans="2:7" s="7" customFormat="1" ht="30.55" x14ac:dyDescent="0.25">
      <c r="B15" s="36" t="s">
        <v>38</v>
      </c>
      <c r="C15" s="44" t="s">
        <v>39</v>
      </c>
      <c r="D15" s="65"/>
      <c r="E15" s="62"/>
      <c r="F15" s="62"/>
      <c r="G15" s="65"/>
    </row>
    <row r="16" spans="2:7" s="7" customFormat="1" ht="15.3" x14ac:dyDescent="0.25">
      <c r="B16" s="45" t="s">
        <v>40</v>
      </c>
      <c r="C16" s="46" t="s">
        <v>44</v>
      </c>
      <c r="D16" s="65"/>
      <c r="E16" s="65"/>
      <c r="F16" s="65"/>
      <c r="G16" s="65"/>
    </row>
    <row r="17" spans="1:7" s="7" customFormat="1" ht="15.3" x14ac:dyDescent="0.25">
      <c r="B17" s="45" t="s">
        <v>41</v>
      </c>
      <c r="C17" s="46" t="s">
        <v>45</v>
      </c>
      <c r="D17" s="65"/>
      <c r="E17" s="65"/>
      <c r="F17" s="65"/>
      <c r="G17" s="65"/>
    </row>
    <row r="18" spans="1:7" s="7" customFormat="1" ht="15.3" x14ac:dyDescent="0.25">
      <c r="B18" s="45" t="s">
        <v>42</v>
      </c>
      <c r="C18" s="46" t="s">
        <v>46</v>
      </c>
      <c r="D18" s="65"/>
      <c r="E18" s="65"/>
      <c r="F18" s="65"/>
      <c r="G18" s="65"/>
    </row>
    <row r="19" spans="1:7" s="7" customFormat="1" ht="15.85" thickBot="1" x14ac:dyDescent="0.3">
      <c r="B19" s="45" t="s">
        <v>43</v>
      </c>
      <c r="C19" s="37" t="s">
        <v>47</v>
      </c>
      <c r="D19" s="65"/>
      <c r="E19" s="65"/>
      <c r="F19" s="65"/>
      <c r="G19" s="65"/>
    </row>
    <row r="20" spans="1:7" s="7" customFormat="1" ht="17.45" thickBot="1" x14ac:dyDescent="0.3">
      <c r="B20" s="39"/>
      <c r="C20" s="40" t="s">
        <v>48</v>
      </c>
      <c r="D20" s="40"/>
      <c r="E20" s="40"/>
      <c r="F20" s="40"/>
      <c r="G20" s="100"/>
    </row>
    <row r="21" spans="1:7" s="7" customFormat="1" ht="30.55" x14ac:dyDescent="0.25">
      <c r="B21" s="91" t="s">
        <v>49</v>
      </c>
      <c r="C21" s="102" t="s">
        <v>50</v>
      </c>
      <c r="D21" s="96"/>
      <c r="E21" s="61"/>
      <c r="F21" s="96"/>
      <c r="G21" s="61"/>
    </row>
    <row r="22" spans="1:7" s="7" customFormat="1" ht="15.3" x14ac:dyDescent="0.25">
      <c r="B22" s="93" t="s">
        <v>52</v>
      </c>
      <c r="C22" s="94" t="s">
        <v>51</v>
      </c>
      <c r="D22" s="97"/>
      <c r="E22" s="62"/>
      <c r="F22" s="97"/>
      <c r="G22" s="62"/>
    </row>
    <row r="23" spans="1:7" s="7" customFormat="1" ht="15.85" thickBot="1" x14ac:dyDescent="0.3">
      <c r="B23" s="92" t="s">
        <v>53</v>
      </c>
      <c r="C23" s="95" t="s">
        <v>46</v>
      </c>
      <c r="D23" s="98"/>
      <c r="E23" s="99"/>
      <c r="F23" s="98"/>
      <c r="G23" s="99"/>
    </row>
    <row r="24" spans="1:7" ht="21" customHeight="1" thickBot="1" x14ac:dyDescent="0.3">
      <c r="A24" s="7"/>
    </row>
    <row r="25" spans="1:7" s="7" customFormat="1" ht="21" customHeight="1" thickBot="1" x14ac:dyDescent="0.3">
      <c r="B25" s="8"/>
      <c r="C25" s="9" t="s">
        <v>25</v>
      </c>
      <c r="D25" s="10"/>
      <c r="E25" s="10"/>
      <c r="F25" s="10"/>
      <c r="G25" s="10"/>
    </row>
    <row r="26" spans="1:7" ht="15.3" x14ac:dyDescent="0.25">
      <c r="B26" s="11" t="s">
        <v>54</v>
      </c>
      <c r="C26" s="34" t="s">
        <v>74</v>
      </c>
      <c r="D26" s="81"/>
      <c r="E26" s="61"/>
      <c r="F26" s="61"/>
      <c r="G26" s="61"/>
    </row>
    <row r="27" spans="1:7" ht="45.85" x14ac:dyDescent="0.25">
      <c r="B27" s="11" t="s">
        <v>55</v>
      </c>
      <c r="C27" s="34" t="s">
        <v>76</v>
      </c>
      <c r="D27" s="64"/>
      <c r="E27" s="65"/>
      <c r="F27" s="65"/>
      <c r="G27" s="65"/>
    </row>
    <row r="28" spans="1:7" ht="45.85" x14ac:dyDescent="0.25">
      <c r="B28" s="11" t="s">
        <v>56</v>
      </c>
      <c r="C28" s="35" t="s">
        <v>77</v>
      </c>
      <c r="D28" s="62"/>
      <c r="E28" s="62"/>
      <c r="F28" s="62"/>
      <c r="G28" s="62"/>
    </row>
    <row r="29" spans="1:7" ht="15.3" x14ac:dyDescent="0.25">
      <c r="B29" s="11" t="s">
        <v>57</v>
      </c>
      <c r="C29" s="35" t="s">
        <v>78</v>
      </c>
      <c r="D29" s="62"/>
      <c r="E29" s="62"/>
      <c r="F29" s="62"/>
      <c r="G29" s="62"/>
    </row>
    <row r="30" spans="1:7" ht="45.85" x14ac:dyDescent="0.25">
      <c r="B30" s="11" t="s">
        <v>58</v>
      </c>
      <c r="C30" s="35" t="s">
        <v>80</v>
      </c>
      <c r="D30" s="62"/>
      <c r="E30" s="62"/>
      <c r="F30" s="62"/>
      <c r="G30" s="62"/>
    </row>
    <row r="31" spans="1:7" ht="30.55" x14ac:dyDescent="0.25">
      <c r="B31" s="11" t="s">
        <v>59</v>
      </c>
      <c r="C31" s="35" t="s">
        <v>81</v>
      </c>
      <c r="D31" s="62"/>
      <c r="E31" s="62"/>
      <c r="F31" s="62"/>
      <c r="G31" s="62"/>
    </row>
    <row r="32" spans="1:7" ht="45.85" x14ac:dyDescent="0.25">
      <c r="B32" s="11" t="s">
        <v>60</v>
      </c>
      <c r="C32" s="35" t="s">
        <v>79</v>
      </c>
      <c r="D32" s="62"/>
      <c r="E32" s="62"/>
      <c r="F32" s="62"/>
      <c r="G32" s="62"/>
    </row>
    <row r="33" spans="2:7" ht="30.55" x14ac:dyDescent="0.25">
      <c r="B33" s="11" t="s">
        <v>61</v>
      </c>
      <c r="C33" s="35" t="s">
        <v>82</v>
      </c>
      <c r="D33" s="62"/>
      <c r="E33" s="62"/>
      <c r="F33" s="62"/>
      <c r="G33" s="62"/>
    </row>
    <row r="34" spans="2:7" ht="15.3" x14ac:dyDescent="0.25">
      <c r="B34" s="11" t="s">
        <v>62</v>
      </c>
      <c r="C34" s="35" t="s">
        <v>83</v>
      </c>
      <c r="D34" s="62"/>
      <c r="E34" s="62"/>
      <c r="F34" s="62"/>
      <c r="G34" s="62"/>
    </row>
    <row r="35" spans="2:7" ht="30.55" x14ac:dyDescent="0.25">
      <c r="B35" s="11" t="s">
        <v>63</v>
      </c>
      <c r="C35" s="35" t="s">
        <v>84</v>
      </c>
      <c r="D35" s="62"/>
      <c r="E35" s="62"/>
      <c r="F35" s="62"/>
      <c r="G35" s="62"/>
    </row>
    <row r="36" spans="2:7" ht="45.85" x14ac:dyDescent="0.25">
      <c r="B36" s="11" t="s">
        <v>64</v>
      </c>
      <c r="C36" s="35" t="s">
        <v>85</v>
      </c>
      <c r="D36" s="62"/>
      <c r="E36" s="62"/>
      <c r="F36" s="62"/>
      <c r="G36" s="62"/>
    </row>
    <row r="37" spans="2:7" ht="15.3" x14ac:dyDescent="0.25">
      <c r="B37" s="11" t="s">
        <v>65</v>
      </c>
      <c r="C37" s="35" t="s">
        <v>86</v>
      </c>
      <c r="D37" s="62"/>
      <c r="E37" s="62"/>
      <c r="F37" s="62"/>
      <c r="G37" s="62"/>
    </row>
    <row r="38" spans="2:7" ht="15.3" x14ac:dyDescent="0.25">
      <c r="B38" s="11" t="s">
        <v>66</v>
      </c>
      <c r="C38" s="35" t="s">
        <v>87</v>
      </c>
      <c r="D38" s="62"/>
      <c r="E38" s="62"/>
      <c r="F38" s="62"/>
      <c r="G38" s="62"/>
    </row>
    <row r="39" spans="2:7" ht="15.3" x14ac:dyDescent="0.25">
      <c r="B39" s="11" t="s">
        <v>67</v>
      </c>
      <c r="C39" s="35" t="s">
        <v>88</v>
      </c>
      <c r="D39" s="62"/>
      <c r="E39" s="62"/>
      <c r="F39" s="62"/>
      <c r="G39" s="62"/>
    </row>
    <row r="40" spans="2:7" ht="15.3" x14ac:dyDescent="0.25">
      <c r="B40" s="11" t="s">
        <v>68</v>
      </c>
      <c r="C40" s="35" t="s">
        <v>89</v>
      </c>
      <c r="D40" s="63"/>
      <c r="E40" s="63"/>
      <c r="F40" s="63"/>
      <c r="G40" s="63"/>
    </row>
    <row r="41" spans="2:7" ht="15.3" x14ac:dyDescent="0.25">
      <c r="B41" s="11" t="s">
        <v>69</v>
      </c>
      <c r="C41" s="34" t="s">
        <v>90</v>
      </c>
      <c r="D41" s="62"/>
      <c r="E41" s="62"/>
      <c r="F41" s="62"/>
      <c r="G41" s="62"/>
    </row>
    <row r="42" spans="2:7" ht="15.3" x14ac:dyDescent="0.25">
      <c r="B42" s="11" t="s">
        <v>70</v>
      </c>
      <c r="C42" s="34" t="s">
        <v>91</v>
      </c>
      <c r="D42" s="62"/>
      <c r="E42" s="62"/>
      <c r="F42" s="62"/>
      <c r="G42" s="62"/>
    </row>
    <row r="43" spans="2:7" ht="45.85" x14ac:dyDescent="0.25">
      <c r="B43" s="11" t="s">
        <v>71</v>
      </c>
      <c r="C43" s="34" t="s">
        <v>95</v>
      </c>
      <c r="D43" s="62"/>
      <c r="E43" s="62"/>
      <c r="F43" s="62"/>
      <c r="G43" s="62"/>
    </row>
    <row r="44" spans="2:7" ht="15.3" x14ac:dyDescent="0.25">
      <c r="B44" s="11" t="s">
        <v>72</v>
      </c>
      <c r="C44" s="34" t="s">
        <v>92</v>
      </c>
      <c r="D44" s="62"/>
      <c r="E44" s="62"/>
      <c r="F44" s="62"/>
      <c r="G44" s="62"/>
    </row>
    <row r="45" spans="2:7" ht="30.55" x14ac:dyDescent="0.25">
      <c r="B45" s="11" t="s">
        <v>75</v>
      </c>
      <c r="C45" s="35" t="s">
        <v>93</v>
      </c>
      <c r="D45" s="62"/>
      <c r="E45" s="62"/>
      <c r="F45" s="62"/>
      <c r="G45" s="62"/>
    </row>
    <row r="46" spans="2:7" ht="106.95" x14ac:dyDescent="0.25">
      <c r="B46" s="11" t="s">
        <v>73</v>
      </c>
      <c r="C46" s="103" t="s">
        <v>94</v>
      </c>
      <c r="D46" s="64"/>
      <c r="E46" s="64"/>
      <c r="F46" s="64"/>
      <c r="G46" s="64"/>
    </row>
    <row r="57" spans="4:5" ht="15.3" x14ac:dyDescent="0.25">
      <c r="D57" s="82"/>
      <c r="E57"/>
    </row>
    <row r="58" spans="4:5" ht="15.3" x14ac:dyDescent="0.25">
      <c r="D58" s="82"/>
      <c r="E58"/>
    </row>
    <row r="59" spans="4:5" ht="15.3" x14ac:dyDescent="0.25">
      <c r="D59" s="82"/>
      <c r="E59" s="83"/>
    </row>
    <row r="60" spans="4:5" ht="15.3" x14ac:dyDescent="0.25">
      <c r="D60" s="83"/>
      <c r="E60"/>
    </row>
    <row r="61" spans="4:5" ht="15.3" x14ac:dyDescent="0.25">
      <c r="D61" s="82"/>
      <c r="E61" s="83"/>
    </row>
    <row r="62" spans="4:5" ht="15.3" x14ac:dyDescent="0.25">
      <c r="D62" s="83"/>
      <c r="E62"/>
    </row>
    <row r="63" spans="4:5" ht="15.3" x14ac:dyDescent="0.25">
      <c r="D63" s="82"/>
      <c r="E63" s="83"/>
    </row>
    <row r="64" spans="4:5" ht="15.3" x14ac:dyDescent="0.25">
      <c r="D64" s="83"/>
      <c r="E64"/>
    </row>
  </sheetData>
  <mergeCells count="1">
    <mergeCell ref="C2:C3"/>
  </mergeCells>
  <phoneticPr fontId="28" type="noConversion"/>
  <conditionalFormatting sqref="D8:G46">
    <cfRule type="containsText" dxfId="4" priority="1" operator="containsText" text="V">
      <formula>NOT(ISERROR(SEARCH("V",D8)))</formula>
    </cfRule>
    <cfRule type="notContainsBlanks" dxfId="3" priority="2">
      <formula>LEN(TRIM(D8))&gt;0</formula>
    </cfRule>
    <cfRule type="containsText" dxfId="2" priority="3" operator="containsText" text="X">
      <formula>NOT(ISERROR(SEARCH("X",D8)))</formula>
    </cfRule>
  </conditionalFormatting>
  <pageMargins left="0.7" right="0.7" top="0.75" bottom="0.75" header="0.3" footer="0.3"/>
  <pageSetup scale="14" orientation="portrait" r:id="rId1"/>
  <ignoredErrors>
    <ignoredError sqref="B15 B8:B13 B2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9"/>
  <sheetViews>
    <sheetView rightToLeft="1" zoomScale="85" zoomScaleNormal="85" workbookViewId="0">
      <pane ySplit="1" topLeftCell="A2" activePane="bottomLeft" state="frozen"/>
      <selection pane="bottomLeft"/>
    </sheetView>
  </sheetViews>
  <sheetFormatPr defaultColWidth="9" defaultRowHeight="13.65" x14ac:dyDescent="0.25"/>
  <cols>
    <col min="1" max="1" width="1.6328125" style="1" customWidth="1"/>
    <col min="2" max="2" width="11.1796875" style="1" customWidth="1"/>
    <col min="3" max="3" width="67" style="1" customWidth="1"/>
    <col min="4" max="4" width="10.36328125" style="1" customWidth="1"/>
    <col min="5" max="5" width="18.36328125" style="1" customWidth="1"/>
    <col min="6" max="6" width="6" style="1" customWidth="1"/>
    <col min="7" max="7" width="16.90625" style="1" customWidth="1"/>
    <col min="8" max="8" width="6" style="1" customWidth="1"/>
    <col min="9" max="9" width="18.08984375" style="1" customWidth="1"/>
    <col min="10" max="10" width="6" style="1" customWidth="1"/>
    <col min="11" max="11" width="15.36328125" style="1" customWidth="1"/>
    <col min="12" max="12" width="6" style="1" customWidth="1"/>
    <col min="13" max="16384" width="9" style="1"/>
  </cols>
  <sheetData>
    <row r="1" spans="1:12" ht="15" customHeight="1" thickBot="1" x14ac:dyDescent="0.3"/>
    <row r="2" spans="1:12" ht="18" x14ac:dyDescent="0.25">
      <c r="B2" s="110" t="s">
        <v>0</v>
      </c>
      <c r="C2" s="113" t="s">
        <v>5</v>
      </c>
      <c r="D2" s="116" t="s">
        <v>6</v>
      </c>
      <c r="E2" s="138">
        <v>1</v>
      </c>
      <c r="F2" s="139"/>
      <c r="G2" s="138">
        <v>2</v>
      </c>
      <c r="H2" s="139"/>
      <c r="I2" s="138">
        <v>3</v>
      </c>
      <c r="J2" s="139"/>
      <c r="K2" s="138">
        <v>4</v>
      </c>
      <c r="L2" s="139"/>
    </row>
    <row r="3" spans="1:12" ht="18" x14ac:dyDescent="0.25">
      <c r="B3" s="111"/>
      <c r="C3" s="114"/>
      <c r="D3" s="117"/>
      <c r="E3" s="140"/>
      <c r="F3" s="141"/>
      <c r="G3" s="140"/>
      <c r="H3" s="141"/>
      <c r="I3" s="140"/>
      <c r="J3" s="141"/>
      <c r="K3" s="140"/>
      <c r="L3" s="141"/>
    </row>
    <row r="4" spans="1:12" ht="15.85" thickBot="1" x14ac:dyDescent="0.3">
      <c r="B4" s="112"/>
      <c r="C4" s="115"/>
      <c r="D4" s="118"/>
      <c r="E4" s="2" t="s">
        <v>101</v>
      </c>
      <c r="F4" s="42" t="s">
        <v>7</v>
      </c>
      <c r="G4" s="2" t="s">
        <v>101</v>
      </c>
      <c r="H4" s="42" t="s">
        <v>7</v>
      </c>
      <c r="I4" s="2" t="s">
        <v>101</v>
      </c>
      <c r="J4" s="42" t="s">
        <v>7</v>
      </c>
      <c r="K4" s="2" t="s">
        <v>101</v>
      </c>
      <c r="L4" s="42" t="s">
        <v>7</v>
      </c>
    </row>
    <row r="5" spans="1:12" ht="24" customHeight="1" thickBot="1" x14ac:dyDescent="0.3">
      <c r="B5" s="88" t="s">
        <v>97</v>
      </c>
      <c r="C5" s="53" t="s">
        <v>96</v>
      </c>
      <c r="D5" s="89">
        <v>0.2</v>
      </c>
      <c r="E5" s="51"/>
      <c r="F5" s="105">
        <f>MAX(MIN((E5-1)*5,20),0)</f>
        <v>0</v>
      </c>
      <c r="G5" s="51"/>
      <c r="H5" s="105">
        <f>MAX(MIN((G5-1)*5,20),0)</f>
        <v>0</v>
      </c>
      <c r="I5" s="51"/>
      <c r="J5" s="105">
        <f>MAX(MIN((I5-1)*5,20),0)</f>
        <v>0</v>
      </c>
      <c r="K5" s="51"/>
      <c r="L5" s="105">
        <f>MAX(MIN((K5-1)*5,20),0)</f>
        <v>0</v>
      </c>
    </row>
    <row r="6" spans="1:12" ht="24" customHeight="1" x14ac:dyDescent="0.25">
      <c r="B6" s="128" t="s">
        <v>98</v>
      </c>
      <c r="C6" s="54" t="s">
        <v>102</v>
      </c>
      <c r="D6" s="131">
        <v>0.4</v>
      </c>
      <c r="E6" s="124">
        <f>MIN(F7+F8,40)</f>
        <v>0</v>
      </c>
      <c r="F6" s="125"/>
      <c r="G6" s="124">
        <f>MIN(H7+H8,40)</f>
        <v>0</v>
      </c>
      <c r="H6" s="125"/>
      <c r="I6" s="124">
        <f>MIN(J7+J8,40)</f>
        <v>0</v>
      </c>
      <c r="J6" s="125"/>
      <c r="K6" s="124">
        <f>MIN(L7+L8,40)</f>
        <v>0</v>
      </c>
      <c r="L6" s="125"/>
    </row>
    <row r="7" spans="1:12" ht="15.3" x14ac:dyDescent="0.25">
      <c r="B7" s="129"/>
      <c r="C7" s="57" t="s">
        <v>103</v>
      </c>
      <c r="D7" s="132"/>
      <c r="E7" s="58"/>
      <c r="F7" s="56">
        <f>E7*7</f>
        <v>0</v>
      </c>
      <c r="G7" s="58"/>
      <c r="H7" s="56">
        <f>G7*7</f>
        <v>0</v>
      </c>
      <c r="I7" s="58"/>
      <c r="J7" s="56">
        <f>I7*7</f>
        <v>0</v>
      </c>
      <c r="K7" s="58"/>
      <c r="L7" s="56">
        <f>K7*7</f>
        <v>0</v>
      </c>
    </row>
    <row r="8" spans="1:12" ht="15.85" thickBot="1" x14ac:dyDescent="0.3">
      <c r="B8" s="130"/>
      <c r="C8" s="57" t="s">
        <v>104</v>
      </c>
      <c r="D8" s="133"/>
      <c r="E8" s="51"/>
      <c r="F8" s="55">
        <f>E8*5</f>
        <v>0</v>
      </c>
      <c r="G8" s="51"/>
      <c r="H8" s="55">
        <f>G8*5</f>
        <v>0</v>
      </c>
      <c r="I8" s="51"/>
      <c r="J8" s="55">
        <f>I8*5</f>
        <v>0</v>
      </c>
      <c r="K8" s="51"/>
      <c r="L8" s="55">
        <f>K8*5</f>
        <v>0</v>
      </c>
    </row>
    <row r="9" spans="1:12" ht="27" customHeight="1" thickBot="1" x14ac:dyDescent="0.3">
      <c r="B9" s="90" t="s">
        <v>99</v>
      </c>
      <c r="C9" s="43" t="s">
        <v>105</v>
      </c>
      <c r="D9" s="89">
        <v>0.1</v>
      </c>
      <c r="E9" s="104"/>
      <c r="F9" s="106">
        <f>MIN(E9*5,10)</f>
        <v>0</v>
      </c>
      <c r="G9" s="104"/>
      <c r="H9" s="106">
        <f>MIN(G9*5,10)</f>
        <v>0</v>
      </c>
      <c r="I9" s="104"/>
      <c r="J9" s="106">
        <f>MIN(I9*5,10)</f>
        <v>0</v>
      </c>
      <c r="K9" s="104"/>
      <c r="L9" s="106">
        <f>MIN(K9*5,10)</f>
        <v>0</v>
      </c>
    </row>
    <row r="10" spans="1:12" ht="27.85" customHeight="1" x14ac:dyDescent="0.25">
      <c r="B10" s="136" t="s">
        <v>100</v>
      </c>
      <c r="C10" s="53" t="s">
        <v>24</v>
      </c>
      <c r="D10" s="86">
        <v>0.3</v>
      </c>
      <c r="E10" s="134">
        <f>SUM(F11:F15)*10*$D$10</f>
        <v>0</v>
      </c>
      <c r="F10" s="135"/>
      <c r="G10" s="134">
        <f>SUM(H11:H15)*10*$D$10</f>
        <v>0</v>
      </c>
      <c r="H10" s="135"/>
      <c r="I10" s="134">
        <f>SUM(J11:J15)*10*$D$10</f>
        <v>0</v>
      </c>
      <c r="J10" s="135"/>
      <c r="K10" s="134">
        <f>SUM(L11:L15)*10*$D$10</f>
        <v>0</v>
      </c>
      <c r="L10" s="135"/>
    </row>
    <row r="11" spans="1:12" s="38" customFormat="1" ht="15.3" x14ac:dyDescent="0.25">
      <c r="B11" s="137"/>
      <c r="C11" s="60" t="s">
        <v>106</v>
      </c>
      <c r="D11" s="84">
        <v>0.2</v>
      </c>
      <c r="E11" s="41"/>
      <c r="F11" s="107">
        <f>E11*$D11</f>
        <v>0</v>
      </c>
      <c r="G11" s="41"/>
      <c r="H11" s="107">
        <f>G11*$D11</f>
        <v>0</v>
      </c>
      <c r="I11" s="41"/>
      <c r="J11" s="107">
        <f>I11*$D11</f>
        <v>0</v>
      </c>
      <c r="K11" s="41"/>
      <c r="L11" s="107">
        <f>K11*$D11</f>
        <v>0</v>
      </c>
    </row>
    <row r="12" spans="1:12" s="38" customFormat="1" ht="15.3" x14ac:dyDescent="0.25">
      <c r="B12" s="137"/>
      <c r="C12" s="60" t="s">
        <v>107</v>
      </c>
      <c r="D12" s="84">
        <v>0.3</v>
      </c>
      <c r="E12" s="87"/>
      <c r="F12" s="107">
        <f t="shared" ref="F12:H15" si="0">E12*$D12</f>
        <v>0</v>
      </c>
      <c r="G12" s="87"/>
      <c r="H12" s="107">
        <f t="shared" si="0"/>
        <v>0</v>
      </c>
      <c r="I12" s="87"/>
      <c r="J12" s="107">
        <f t="shared" ref="J12" si="1">I12*$D12</f>
        <v>0</v>
      </c>
      <c r="K12" s="87"/>
      <c r="L12" s="107">
        <f t="shared" ref="L12" si="2">K12*$D12</f>
        <v>0</v>
      </c>
    </row>
    <row r="13" spans="1:12" s="38" customFormat="1" ht="15.3" x14ac:dyDescent="0.25">
      <c r="B13" s="137"/>
      <c r="C13" s="60" t="s">
        <v>108</v>
      </c>
      <c r="D13" s="84">
        <v>0.2</v>
      </c>
      <c r="E13" s="87"/>
      <c r="F13" s="107">
        <f t="shared" si="0"/>
        <v>0</v>
      </c>
      <c r="G13" s="87"/>
      <c r="H13" s="107">
        <f t="shared" si="0"/>
        <v>0</v>
      </c>
      <c r="I13" s="87"/>
      <c r="J13" s="107">
        <f t="shared" ref="J13" si="3">I13*$D13</f>
        <v>0</v>
      </c>
      <c r="K13" s="87"/>
      <c r="L13" s="107">
        <f t="shared" ref="L13" si="4">K13*$D13</f>
        <v>0</v>
      </c>
    </row>
    <row r="14" spans="1:12" s="38" customFormat="1" ht="15.3" x14ac:dyDescent="0.25">
      <c r="B14" s="137"/>
      <c r="C14" s="60" t="s">
        <v>109</v>
      </c>
      <c r="D14" s="84">
        <v>0.2</v>
      </c>
      <c r="E14" s="87"/>
      <c r="F14" s="107">
        <f t="shared" si="0"/>
        <v>0</v>
      </c>
      <c r="G14" s="87"/>
      <c r="H14" s="107">
        <f t="shared" si="0"/>
        <v>0</v>
      </c>
      <c r="I14" s="87"/>
      <c r="J14" s="107">
        <f t="shared" ref="J14" si="5">I14*$D14</f>
        <v>0</v>
      </c>
      <c r="K14" s="87"/>
      <c r="L14" s="107">
        <f t="shared" ref="L14" si="6">K14*$D14</f>
        <v>0</v>
      </c>
    </row>
    <row r="15" spans="1:12" s="38" customFormat="1" ht="15.3" x14ac:dyDescent="0.25">
      <c r="B15" s="137"/>
      <c r="C15" s="57" t="s">
        <v>110</v>
      </c>
      <c r="D15" s="85">
        <v>0.1</v>
      </c>
      <c r="E15" s="87"/>
      <c r="F15" s="107">
        <f t="shared" si="0"/>
        <v>0</v>
      </c>
      <c r="G15" s="87"/>
      <c r="H15" s="107">
        <f t="shared" si="0"/>
        <v>0</v>
      </c>
      <c r="I15" s="87"/>
      <c r="J15" s="107">
        <f t="shared" ref="J15" si="7">I15*$D15</f>
        <v>0</v>
      </c>
      <c r="K15" s="87"/>
      <c r="L15" s="107">
        <f t="shared" ref="L15" si="8">K15*$D15</f>
        <v>0</v>
      </c>
    </row>
    <row r="16" spans="1:12" ht="35.35" customHeight="1" thickBot="1" x14ac:dyDescent="0.4">
      <c r="A16" s="3"/>
      <c r="B16" s="126" t="s">
        <v>9</v>
      </c>
      <c r="C16" s="127"/>
      <c r="D16" s="59">
        <f>SUM(D5:D10)</f>
        <v>1</v>
      </c>
      <c r="E16" s="119">
        <f>F5+E6+F9+E10</f>
        <v>0</v>
      </c>
      <c r="F16" s="120"/>
      <c r="G16" s="119">
        <f>H5+G6+H9+G10</f>
        <v>0</v>
      </c>
      <c r="H16" s="120"/>
      <c r="I16" s="119">
        <f>J5+I6+J9+I10</f>
        <v>0</v>
      </c>
      <c r="J16" s="120"/>
      <c r="K16" s="119">
        <f>L5+K6+L9+K10</f>
        <v>0</v>
      </c>
      <c r="L16" s="120"/>
    </row>
    <row r="17" spans="1:12" ht="20.350000000000001" customHeight="1" thickBot="1" x14ac:dyDescent="0.35">
      <c r="A17" s="4"/>
      <c r="B17" s="122" t="s">
        <v>8</v>
      </c>
      <c r="C17" s="123"/>
      <c r="D17" s="52">
        <v>70</v>
      </c>
      <c r="E17" s="121" t="str">
        <f>IF(E16&gt;=$D$17,"V","X")</f>
        <v>X</v>
      </c>
      <c r="F17" s="121"/>
      <c r="G17" s="121" t="str">
        <f>IF(G16&gt;=$D$17,"V","X")</f>
        <v>X</v>
      </c>
      <c r="H17" s="121"/>
      <c r="I17" s="121" t="str">
        <f>IF(I16&gt;=$D$17,"V","X")</f>
        <v>X</v>
      </c>
      <c r="J17" s="121"/>
      <c r="K17" s="121" t="str">
        <f>IF(K16&gt;=$D$17,"V","X")</f>
        <v>X</v>
      </c>
      <c r="L17" s="121"/>
    </row>
    <row r="18" spans="1:12" x14ac:dyDescent="0.25">
      <c r="B18" s="5" t="s">
        <v>3</v>
      </c>
    </row>
    <row r="19" spans="1:12" x14ac:dyDescent="0.25">
      <c r="B19" s="5" t="s">
        <v>4</v>
      </c>
    </row>
    <row r="25" spans="1:12" hidden="1" x14ac:dyDescent="0.25">
      <c r="C25" s="77">
        <v>30000000</v>
      </c>
      <c r="D25" s="1">
        <v>1</v>
      </c>
    </row>
    <row r="26" spans="1:12" hidden="1" x14ac:dyDescent="0.25">
      <c r="C26" s="77">
        <v>35000000</v>
      </c>
      <c r="D26" s="1">
        <v>2</v>
      </c>
    </row>
    <row r="27" spans="1:12" hidden="1" x14ac:dyDescent="0.25">
      <c r="C27" s="77">
        <v>40000000</v>
      </c>
      <c r="D27" s="1">
        <v>3</v>
      </c>
    </row>
    <row r="28" spans="1:12" hidden="1" x14ac:dyDescent="0.25">
      <c r="C28" s="77">
        <v>45000000</v>
      </c>
      <c r="D28" s="1">
        <v>4</v>
      </c>
    </row>
    <row r="29" spans="1:12" hidden="1" x14ac:dyDescent="0.25">
      <c r="C29" s="77">
        <v>50000000</v>
      </c>
      <c r="D29" s="1">
        <v>5</v>
      </c>
    </row>
  </sheetData>
  <dataConsolidate/>
  <mergeCells count="32">
    <mergeCell ref="G2:H2"/>
    <mergeCell ref="G3:H3"/>
    <mergeCell ref="G6:H6"/>
    <mergeCell ref="K10:L10"/>
    <mergeCell ref="K16:L16"/>
    <mergeCell ref="K17:L17"/>
    <mergeCell ref="I2:J2"/>
    <mergeCell ref="I3:J3"/>
    <mergeCell ref="I6:J6"/>
    <mergeCell ref="K2:L2"/>
    <mergeCell ref="K3:L3"/>
    <mergeCell ref="K6:L6"/>
    <mergeCell ref="G17:H17"/>
    <mergeCell ref="I16:J16"/>
    <mergeCell ref="I17:J17"/>
    <mergeCell ref="G10:H10"/>
    <mergeCell ref="I10:J10"/>
    <mergeCell ref="G16:H16"/>
    <mergeCell ref="B2:B4"/>
    <mergeCell ref="C2:C4"/>
    <mergeCell ref="D2:D4"/>
    <mergeCell ref="E16:F16"/>
    <mergeCell ref="E17:F17"/>
    <mergeCell ref="B17:C17"/>
    <mergeCell ref="E6:F6"/>
    <mergeCell ref="B16:C16"/>
    <mergeCell ref="B6:B8"/>
    <mergeCell ref="D6:D8"/>
    <mergeCell ref="E10:F10"/>
    <mergeCell ref="B10:B15"/>
    <mergeCell ref="E2:F2"/>
    <mergeCell ref="E3:F3"/>
  </mergeCells>
  <conditionalFormatting sqref="E17:L17">
    <cfRule type="expression" dxfId="1" priority="73">
      <formula>E17="X"</formula>
    </cfRule>
    <cfRule type="expression" dxfId="0" priority="74">
      <formula>E17="V"</formula>
    </cfRule>
  </conditionalFormatting>
  <pageMargins left="0.7" right="0.7" top="0.75" bottom="0.75" header="0.3" footer="0.3"/>
  <pageSetup orientation="portrait" r:id="rId1"/>
  <ignoredErrors>
    <ignoredError sqref="F11:F15 E10 H11:H15 J11:J15 L11:L15 G10:L10"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7"/>
  <sheetViews>
    <sheetView rightToLeft="1" zoomScaleNormal="100" workbookViewId="0"/>
  </sheetViews>
  <sheetFormatPr defaultRowHeight="13.65" x14ac:dyDescent="0.25"/>
  <cols>
    <col min="1" max="2" width="9" customWidth="1"/>
    <col min="3" max="3" width="20.7265625" customWidth="1"/>
    <col min="4" max="7" width="12.6328125" customWidth="1"/>
  </cols>
  <sheetData>
    <row r="1" spans="1:7" ht="14.45" thickBot="1" x14ac:dyDescent="0.3">
      <c r="A1" s="5">
        <v>1.17</v>
      </c>
      <c r="B1" s="1"/>
      <c r="C1" s="1"/>
      <c r="D1" s="1"/>
      <c r="E1" s="1"/>
      <c r="F1" s="1"/>
      <c r="G1" s="1"/>
    </row>
    <row r="2" spans="1:7" ht="14.2" x14ac:dyDescent="0.25">
      <c r="A2" s="5"/>
      <c r="B2" s="1"/>
      <c r="C2" s="142" t="s">
        <v>15</v>
      </c>
      <c r="D2" s="14">
        <v>1</v>
      </c>
      <c r="E2" s="15">
        <v>2</v>
      </c>
      <c r="F2" s="15">
        <v>3</v>
      </c>
      <c r="G2" s="15">
        <v>4</v>
      </c>
    </row>
    <row r="3" spans="1:7" ht="14.2" x14ac:dyDescent="0.25">
      <c r="A3" s="1"/>
      <c r="B3" s="1"/>
      <c r="C3" s="143"/>
      <c r="D3" s="16"/>
      <c r="E3" s="16"/>
      <c r="F3" s="16"/>
      <c r="G3" s="16"/>
    </row>
    <row r="4" spans="1:7" ht="14.2" x14ac:dyDescent="0.25">
      <c r="A4" s="1"/>
      <c r="B4" s="1"/>
      <c r="C4" s="17" t="s">
        <v>10</v>
      </c>
      <c r="D4" s="32"/>
      <c r="E4" s="33"/>
      <c r="F4" s="33"/>
      <c r="G4" s="33"/>
    </row>
    <row r="5" spans="1:7" ht="14.2" x14ac:dyDescent="0.25">
      <c r="A5" s="1"/>
      <c r="B5" s="1"/>
      <c r="C5" s="47" t="s">
        <v>23</v>
      </c>
      <c r="D5" s="48">
        <f t="shared" ref="D5:F5" si="0">D4*$A$1</f>
        <v>0</v>
      </c>
      <c r="E5" s="48">
        <f t="shared" si="0"/>
        <v>0</v>
      </c>
      <c r="F5" s="48">
        <f t="shared" si="0"/>
        <v>0</v>
      </c>
      <c r="G5" s="48">
        <f t="shared" ref="G5" si="1">G4*$A$1</f>
        <v>0</v>
      </c>
    </row>
    <row r="6" spans="1:7" ht="14.75" thickBot="1" x14ac:dyDescent="0.3">
      <c r="A6" s="1"/>
      <c r="B6" s="1"/>
      <c r="C6" s="18" t="s">
        <v>11</v>
      </c>
      <c r="D6" s="19">
        <f>IFERROR((MIN($D$5:$G$5)/D5*100),0)</f>
        <v>0</v>
      </c>
      <c r="E6" s="20">
        <f>IFERROR((MIN($D$5:$G$5)/E5*100),0)</f>
        <v>0</v>
      </c>
      <c r="F6" s="20">
        <f>IFERROR((MIN($D$5:$G$5)/F5*100),0)</f>
        <v>0</v>
      </c>
      <c r="G6" s="20">
        <f>IFERROR((MIN($D$5:$G$5)/G5*100),0)</f>
        <v>0</v>
      </c>
    </row>
    <row r="7" spans="1:7" ht="13.8" x14ac:dyDescent="0.25">
      <c r="A7" s="1"/>
      <c r="B7" s="1"/>
      <c r="C7" s="1"/>
      <c r="D7" s="1"/>
      <c r="E7" s="1"/>
      <c r="F7" s="1"/>
      <c r="G7" s="1"/>
    </row>
    <row r="8" spans="1:7" ht="13.8" x14ac:dyDescent="0.25">
      <c r="A8" s="1"/>
      <c r="B8" s="1"/>
      <c r="C8" s="1"/>
      <c r="D8" s="1"/>
      <c r="E8" s="1"/>
      <c r="F8" s="1"/>
      <c r="G8" s="1"/>
    </row>
    <row r="9" spans="1:7" ht="13.8" x14ac:dyDescent="0.25">
      <c r="A9" s="1"/>
      <c r="B9" s="1"/>
      <c r="C9" s="1"/>
      <c r="D9" s="1"/>
      <c r="E9" s="1"/>
      <c r="F9" s="1"/>
      <c r="G9" s="1"/>
    </row>
    <row r="10" spans="1:7" ht="13.8" x14ac:dyDescent="0.25">
      <c r="A10" s="1"/>
      <c r="B10" s="1"/>
      <c r="C10" s="1"/>
      <c r="D10" s="1"/>
      <c r="E10" s="1"/>
      <c r="F10" s="1"/>
      <c r="G10" s="1"/>
    </row>
    <row r="11" spans="1:7" ht="14.45" thickBot="1" x14ac:dyDescent="0.3">
      <c r="A11" s="1"/>
      <c r="B11" s="1"/>
      <c r="C11" s="1"/>
      <c r="D11" s="1"/>
      <c r="E11" s="1"/>
      <c r="F11" s="1"/>
      <c r="G11" s="1"/>
    </row>
    <row r="12" spans="1:7" ht="14.2" x14ac:dyDescent="0.3">
      <c r="A12" s="1"/>
      <c r="B12" s="144" t="s">
        <v>16</v>
      </c>
      <c r="C12" s="145"/>
      <c r="D12" s="21">
        <v>1</v>
      </c>
      <c r="E12" s="15">
        <v>2</v>
      </c>
      <c r="F12" s="15">
        <v>3</v>
      </c>
      <c r="G12" s="15">
        <v>4</v>
      </c>
    </row>
    <row r="13" spans="1:7" ht="14.2" x14ac:dyDescent="0.3">
      <c r="A13" s="1"/>
      <c r="B13" s="49" t="s">
        <v>2</v>
      </c>
      <c r="C13" s="50" t="s">
        <v>17</v>
      </c>
      <c r="D13" s="22"/>
      <c r="E13" s="22"/>
      <c r="F13" s="22"/>
      <c r="G13" s="22"/>
    </row>
    <row r="14" spans="1:7" x14ac:dyDescent="0.25">
      <c r="A14" s="1"/>
      <c r="B14" s="23">
        <v>0.6</v>
      </c>
      <c r="C14" s="24" t="s">
        <v>12</v>
      </c>
      <c r="D14" s="25">
        <f>איכות!E16</f>
        <v>0</v>
      </c>
      <c r="E14" s="25">
        <f>איכות!G16</f>
        <v>0</v>
      </c>
      <c r="F14" s="25">
        <f>איכות!I16</f>
        <v>0</v>
      </c>
      <c r="G14" s="25">
        <f>איכות!K16</f>
        <v>0</v>
      </c>
    </row>
    <row r="15" spans="1:7" x14ac:dyDescent="0.25">
      <c r="A15" s="1"/>
      <c r="B15" s="23">
        <v>0.4</v>
      </c>
      <c r="C15" s="24" t="s">
        <v>13</v>
      </c>
      <c r="D15" s="25">
        <f>D6</f>
        <v>0</v>
      </c>
      <c r="E15" s="26">
        <f t="shared" ref="E15:G15" si="2">E6</f>
        <v>0</v>
      </c>
      <c r="F15" s="26">
        <f t="shared" si="2"/>
        <v>0</v>
      </c>
      <c r="G15" s="26">
        <f t="shared" si="2"/>
        <v>0</v>
      </c>
    </row>
    <row r="16" spans="1:7" ht="14.2" x14ac:dyDescent="0.25">
      <c r="A16" s="1"/>
      <c r="B16" s="27">
        <f>SUM(B14:B15)</f>
        <v>1</v>
      </c>
      <c r="C16" s="28" t="s">
        <v>14</v>
      </c>
      <c r="D16" s="29">
        <f>SUMPRODUCT($B14:$B15,D14:D15)</f>
        <v>0</v>
      </c>
      <c r="E16" s="30">
        <f>SUMPRODUCT($B14:$B15,E14:E15)</f>
        <v>0</v>
      </c>
      <c r="F16" s="30">
        <f>SUMPRODUCT($B14:$B15,F14:F15)</f>
        <v>0</v>
      </c>
      <c r="G16" s="30">
        <f>SUMPRODUCT($B14:$B15,G14:G15)</f>
        <v>0</v>
      </c>
    </row>
    <row r="17" spans="1:7" ht="14.75" thickBot="1" x14ac:dyDescent="0.3">
      <c r="A17" s="1"/>
      <c r="B17" s="146" t="s">
        <v>18</v>
      </c>
      <c r="C17" s="147"/>
      <c r="D17" s="31">
        <f>RANK(D16,$D$16:$G$16,0)</f>
        <v>1</v>
      </c>
      <c r="E17" s="31">
        <f>RANK(E16,$D$16:$G$16,0)</f>
        <v>1</v>
      </c>
      <c r="F17" s="31">
        <f>RANK(F16,$D$16:$G$16,0)</f>
        <v>1</v>
      </c>
      <c r="G17" s="31">
        <f>RANK(G16,$D$16:$G$16,0)</f>
        <v>1</v>
      </c>
    </row>
  </sheetData>
  <mergeCells count="3">
    <mergeCell ref="C2:C3"/>
    <mergeCell ref="B12:C12"/>
    <mergeCell ref="B17:C17"/>
  </mergeCells>
  <pageMargins left="0.7" right="0.7" top="0.75" bottom="0.75" header="0.3" footer="0.3"/>
  <pageSetup paperSize="9" orientation="portrait" r:id="rId1"/>
  <ignoredErrors>
    <ignoredError sqref="G5 D5:F5"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מסמך" ma:contentTypeID="0x010100A8FB6845E3FCE143888E2C7029F91D7F" ma:contentTypeVersion="1" ma:contentTypeDescription="צור מסמך חדש." ma:contentTypeScope="" ma:versionID="b0f6fcf5d5883307d9c708c0f29b6d43">
  <xsd:schema xmlns:xsd="http://www.w3.org/2001/XMLSchema" xmlns:xs="http://www.w3.org/2001/XMLSchema" xmlns:p="http://schemas.microsoft.com/office/2006/metadata/properties" xmlns:ns1="http://schemas.microsoft.com/sharepoint/v3" targetNamespace="http://schemas.microsoft.com/office/2006/metadata/properties" ma:root="true" ma:fieldsID="a7d9a4f930959049207f15a5cd620021"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מתזמן תאריך התחלה" ma:internalName="PublishingStartDate">
      <xsd:simpleType>
        <xsd:restriction base="dms:Unknown"/>
      </xsd:simpleType>
    </xsd:element>
    <xsd:element name="PublishingExpirationDate" ma:index="9" nillable="true" ma:displayName="מתזמן תאריך סיום"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8AF122-5D72-409E-AEFC-959EFF24002D}">
  <ds:schemaRef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22256BC3-E67D-410A-954D-E2B33F206F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DE71C8-3038-4ADC-8C27-D92A89D556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3</vt:i4>
      </vt:variant>
      <vt:variant>
        <vt:lpstr>טווחים בעלי שם</vt:lpstr>
      </vt:variant>
      <vt:variant>
        <vt:i4>7</vt:i4>
      </vt:variant>
    </vt:vector>
  </HeadingPairs>
  <TitlesOfParts>
    <vt:vector size="10" baseType="lpstr">
      <vt:lpstr>תנאי-סף</vt:lpstr>
      <vt:lpstr>איכות</vt:lpstr>
      <vt:lpstr>מחיר וסיכום</vt:lpstr>
      <vt:lpstr>'תנאי-סף'!_Ref263083897</vt:lpstr>
      <vt:lpstr>'תנאי-סף'!_Ref274737718</vt:lpstr>
      <vt:lpstr>'תנאי-סף'!_Ref299441922</vt:lpstr>
      <vt:lpstr>'תנאי-סף'!_Ref304923103</vt:lpstr>
      <vt:lpstr>'תנאי-סף'!_Ref316372399</vt:lpstr>
      <vt:lpstr>'תנאי-סף'!_Ref329872137</vt:lpstr>
      <vt:lpstr>'תנאי-סף'!WPrint_Area_W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מפל למכרז החזרת סופרים</dc:title>
  <dc:creator>Shlomi Turgeman</dc:creator>
  <cp:lastModifiedBy>שלומי תורג'מן</cp:lastModifiedBy>
  <dcterms:created xsi:type="dcterms:W3CDTF">2012-09-13T08:40:43Z</dcterms:created>
  <dcterms:modified xsi:type="dcterms:W3CDTF">2023-01-18T14:07:44Z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0x010100A8FB6845E3FCE143888E2C7029F91D7F</vt:lpwstr>
  </property>
</Properties>
</file>